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45" windowWidth="14805" windowHeight="7770" tabRatio="938" firstSheet="1" activeTab="1"/>
  </bookViews>
  <sheets>
    <sheet name="محمد علي" sheetId="1" state="hidden" r:id="rId1"/>
    <sheet name="محمد علي حديد" sheetId="16" r:id="rId2"/>
    <sheet name="هانى سالم حديد" sheetId="2" r:id="rId3"/>
    <sheet name="صبرى اسمنت" sheetId="5" r:id="rId4"/>
    <sheet name="محمد كشرى تشوين" sheetId="4" r:id="rId5"/>
    <sheet name="نبيل خوازيق" sheetId="7" r:id="rId6"/>
    <sheet name="ابو بلال مسلح" sheetId="6" r:id="rId7"/>
    <sheet name="محمود غرق مسلح" sheetId="15" r:id="rId8"/>
    <sheet name="رمضان كهرباء الاسقف" sheetId="12" r:id="rId9"/>
    <sheet name="عيد طوب" sheetId="3" r:id="rId10"/>
    <sheet name="جمال البنا" sheetId="18" r:id="rId11"/>
    <sheet name="مصروفات كاش علي" sheetId="8" r:id="rId12"/>
    <sheet name="علي كشرى 12" sheetId="19" r:id="rId13"/>
    <sheet name="علي كشرى 11" sheetId="17" r:id="rId14"/>
    <sheet name="عى كشرى 10" sheetId="10" r:id="rId15"/>
    <sheet name="علي كشرى 9" sheetId="14" r:id="rId16"/>
    <sheet name="علي كشرى 8" sheetId="13" r:id="rId17"/>
    <sheet name="اجمالي" sheetId="9" r:id="rId18"/>
  </sheets>
  <definedNames>
    <definedName name="_xlnm._FilterDatabase" localSheetId="4" hidden="1">'محمد كشرى تشوين'!$A$5:$X$48</definedName>
    <definedName name="_xlnm.Print_Area" localSheetId="6">'ابو بلال مسلح'!$A$2:$O$25</definedName>
    <definedName name="_xlnm.Print_Area" localSheetId="17">اجمالي!$B$2:$J$23</definedName>
    <definedName name="_xlnm.Print_Area" localSheetId="10">'جمال البنا'!$A$4:$S$44</definedName>
    <definedName name="_xlnm.Print_Area" localSheetId="3">'صبرى اسمنت'!$A$2:$S$46</definedName>
    <definedName name="_xlnm.Print_Area" localSheetId="13">'علي كشرى 11'!$A$1:$G$61</definedName>
    <definedName name="_xlnm.Print_Area" localSheetId="12">'علي كشرى 12'!$A$1:$G$61</definedName>
    <definedName name="_xlnm.Print_Area" localSheetId="14">'عى كشرى 10'!$A$82:$F$116</definedName>
    <definedName name="_xlnm.Print_Area" localSheetId="9">'عيد طوب'!$A$4:$S$52</definedName>
    <definedName name="_xlnm.Print_Area" localSheetId="0">'محمد علي'!$A$2:$V$58</definedName>
    <definedName name="_xlnm.Print_Area" localSheetId="1">'محمد علي حديد'!$A$1:$I$67</definedName>
    <definedName name="_xlnm.Print_Area" localSheetId="4">'محمد كشرى تشوين'!$A$4:$V$259</definedName>
    <definedName name="_xlnm.Print_Area" localSheetId="7">'محمود غرق مسلح'!$A$4:$N$43</definedName>
    <definedName name="_xlnm.Print_Area" localSheetId="11">'مصروفات كاش علي'!$A$90:$N$109</definedName>
    <definedName name="_xlnm.Print_Area" localSheetId="5">'نبيل خوازيق'!$A$39:$O$46</definedName>
    <definedName name="_xlnm.Print_Area" localSheetId="2">'هانى سالم حديد'!$A$2:$O$55</definedName>
    <definedName name="_xlnm.Print_Titles" localSheetId="1">'محمد علي حديد'!$3:$3</definedName>
    <definedName name="_xlnm.Print_Titles" localSheetId="4">'محمد كشرى تشوين'!$4:$5</definedName>
  </definedNames>
  <calcPr calcId="162913"/>
</workbook>
</file>

<file path=xl/calcChain.xml><?xml version="1.0" encoding="utf-8"?>
<calcChain xmlns="http://schemas.openxmlformats.org/spreadsheetml/2006/main">
  <c r="I41" i="16" l="1"/>
  <c r="I35" i="16"/>
  <c r="G33" i="16" l="1"/>
  <c r="G32" i="16"/>
  <c r="G31" i="16"/>
  <c r="G30" i="16"/>
  <c r="G29" i="16"/>
  <c r="G28" i="16"/>
  <c r="G27" i="16"/>
  <c r="G26" i="16"/>
  <c r="G25" i="16"/>
  <c r="B34" i="16" l="1"/>
  <c r="B67" i="16" s="1"/>
  <c r="D4" i="16"/>
  <c r="D5" i="16"/>
  <c r="D6" i="16"/>
  <c r="D7" i="16"/>
  <c r="D8" i="16"/>
  <c r="D9" i="16"/>
  <c r="D10" i="16"/>
  <c r="D11" i="16"/>
  <c r="D12" i="16"/>
  <c r="D13" i="16"/>
  <c r="D14" i="16"/>
  <c r="D15" i="16"/>
  <c r="D16" i="16"/>
  <c r="D17" i="16"/>
  <c r="D18" i="16"/>
  <c r="D19" i="16"/>
  <c r="D20" i="16"/>
  <c r="D21" i="16"/>
  <c r="D22" i="16"/>
  <c r="D23" i="16"/>
  <c r="D24" i="16"/>
  <c r="C67" i="16"/>
  <c r="D34" i="16" l="1"/>
  <c r="I34" i="16" s="1"/>
  <c r="H34" i="16"/>
  <c r="K8" i="5"/>
  <c r="D67" i="16" l="1"/>
  <c r="D258" i="4"/>
  <c r="D28" i="2" l="1"/>
  <c r="H28" i="2"/>
  <c r="H54" i="2" s="1"/>
  <c r="G24" i="16" l="1"/>
  <c r="X211" i="4" l="1"/>
  <c r="X212" i="4"/>
  <c r="X215" i="4"/>
  <c r="X216" i="4"/>
  <c r="W209" i="4"/>
  <c r="W210" i="4"/>
  <c r="W211" i="4"/>
  <c r="W212" i="4"/>
  <c r="W213" i="4"/>
  <c r="W214" i="4"/>
  <c r="W215" i="4"/>
  <c r="W216" i="4"/>
  <c r="W217" i="4"/>
  <c r="W218" i="4"/>
  <c r="W208" i="4"/>
  <c r="D209" i="4"/>
  <c r="X209" i="4" s="1"/>
  <c r="D210" i="4"/>
  <c r="X210" i="4" s="1"/>
  <c r="D211" i="4"/>
  <c r="D212" i="4"/>
  <c r="D213" i="4"/>
  <c r="X213" i="4" s="1"/>
  <c r="D214" i="4"/>
  <c r="X214" i="4" s="1"/>
  <c r="D215" i="4"/>
  <c r="D216" i="4"/>
  <c r="D217" i="4"/>
  <c r="X217" i="4" s="1"/>
  <c r="D218" i="4"/>
  <c r="X218" i="4" s="1"/>
  <c r="D219" i="4"/>
  <c r="S219" i="4" s="1"/>
  <c r="R219" i="4"/>
  <c r="D220" i="4"/>
  <c r="S220" i="4" s="1"/>
  <c r="R220" i="4"/>
  <c r="D221" i="4"/>
  <c r="S221" i="4" s="1"/>
  <c r="R221" i="4"/>
  <c r="D222" i="4"/>
  <c r="S222" i="4" s="1"/>
  <c r="R222" i="4"/>
  <c r="D223" i="4"/>
  <c r="S223" i="4" s="1"/>
  <c r="R223" i="4"/>
  <c r="D224" i="4"/>
  <c r="S224" i="4" s="1"/>
  <c r="R224" i="4"/>
  <c r="D225" i="4"/>
  <c r="S225" i="4" s="1"/>
  <c r="R225" i="4"/>
  <c r="D226" i="4"/>
  <c r="S226" i="4" s="1"/>
  <c r="R226" i="4"/>
  <c r="D227" i="4"/>
  <c r="S227" i="4" s="1"/>
  <c r="R227" i="4"/>
  <c r="D228" i="4"/>
  <c r="S228" i="4" s="1"/>
  <c r="R228" i="4"/>
  <c r="D229" i="4"/>
  <c r="R229" i="4"/>
  <c r="S229" i="4"/>
  <c r="D230" i="4"/>
  <c r="S230" i="4" s="1"/>
  <c r="R230" i="4"/>
  <c r="D231" i="4"/>
  <c r="S231" i="4" s="1"/>
  <c r="R231" i="4"/>
  <c r="D232" i="4"/>
  <c r="R232" i="4"/>
  <c r="S232" i="4"/>
  <c r="D233" i="4"/>
  <c r="S233" i="4" s="1"/>
  <c r="R233" i="4"/>
  <c r="D234" i="4"/>
  <c r="S234" i="4" s="1"/>
  <c r="R234" i="4"/>
  <c r="D235" i="4"/>
  <c r="S235" i="4" s="1"/>
  <c r="R235" i="4"/>
  <c r="D236" i="4"/>
  <c r="S236" i="4" s="1"/>
  <c r="R236" i="4"/>
  <c r="D237" i="4"/>
  <c r="S237" i="4" s="1"/>
  <c r="R237" i="4"/>
  <c r="D238" i="4"/>
  <c r="S238" i="4" s="1"/>
  <c r="R238" i="4"/>
  <c r="D239" i="4"/>
  <c r="S239" i="4" s="1"/>
  <c r="R239" i="4"/>
  <c r="D240" i="4"/>
  <c r="S240" i="4" s="1"/>
  <c r="R240" i="4"/>
  <c r="D241" i="4"/>
  <c r="S241" i="4" s="1"/>
  <c r="R241" i="4"/>
  <c r="D242" i="4"/>
  <c r="S242" i="4" s="1"/>
  <c r="R242" i="4"/>
  <c r="D243" i="4"/>
  <c r="S243" i="4" s="1"/>
  <c r="R243" i="4"/>
  <c r="R193" i="4"/>
  <c r="R194" i="4"/>
  <c r="R195" i="4"/>
  <c r="R196" i="4"/>
  <c r="R197" i="4"/>
  <c r="R198" i="4"/>
  <c r="R199" i="4"/>
  <c r="R200" i="4"/>
  <c r="R201" i="4"/>
  <c r="R202" i="4"/>
  <c r="R203" i="4"/>
  <c r="R204" i="4"/>
  <c r="R205" i="4"/>
  <c r="R206" i="4"/>
  <c r="R207" i="4"/>
  <c r="D193" i="4"/>
  <c r="S193" i="4" s="1"/>
  <c r="D194" i="4"/>
  <c r="S194" i="4" s="1"/>
  <c r="D195" i="4"/>
  <c r="S195" i="4" s="1"/>
  <c r="D196" i="4"/>
  <c r="S196" i="4" s="1"/>
  <c r="D197" i="4"/>
  <c r="S197" i="4" s="1"/>
  <c r="D198" i="4"/>
  <c r="S198" i="4" s="1"/>
  <c r="D199" i="4"/>
  <c r="S199" i="4" s="1"/>
  <c r="D200" i="4"/>
  <c r="S200" i="4" s="1"/>
  <c r="D201" i="4"/>
  <c r="S201" i="4" s="1"/>
  <c r="D202" i="4"/>
  <c r="S202" i="4" s="1"/>
  <c r="D203" i="4"/>
  <c r="S203" i="4" s="1"/>
  <c r="D204" i="4"/>
  <c r="S204" i="4" s="1"/>
  <c r="D205" i="4"/>
  <c r="S205" i="4" s="1"/>
  <c r="D206" i="4"/>
  <c r="S206" i="4" s="1"/>
  <c r="D207" i="4"/>
  <c r="S207" i="4" s="1"/>
  <c r="D208" i="4"/>
  <c r="X208" i="4" s="1"/>
  <c r="X258" i="4" s="1"/>
  <c r="P113" i="4"/>
  <c r="P114" i="4"/>
  <c r="P115" i="4"/>
  <c r="P116" i="4"/>
  <c r="P117" i="4"/>
  <c r="P118" i="4"/>
  <c r="P119" i="4"/>
  <c r="P120" i="4"/>
  <c r="P121" i="4"/>
  <c r="P122" i="4"/>
  <c r="P123" i="4"/>
  <c r="P124" i="4"/>
  <c r="D113" i="4"/>
  <c r="Q113" i="4" s="1"/>
  <c r="D114" i="4"/>
  <c r="Q114" i="4" s="1"/>
  <c r="D115" i="4"/>
  <c r="Q115" i="4" s="1"/>
  <c r="D116" i="4"/>
  <c r="Q116" i="4" s="1"/>
  <c r="D117" i="4"/>
  <c r="Q117" i="4" s="1"/>
  <c r="D118" i="4"/>
  <c r="Q118" i="4" s="1"/>
  <c r="D119" i="4"/>
  <c r="Q119" i="4" s="1"/>
  <c r="D120" i="4"/>
  <c r="Q120" i="4" s="1"/>
  <c r="D121" i="4"/>
  <c r="Q121" i="4" s="1"/>
  <c r="D122" i="4"/>
  <c r="Q122" i="4" s="1"/>
  <c r="D123" i="4"/>
  <c r="Q123" i="4" s="1"/>
  <c r="D124" i="4"/>
  <c r="Q124" i="4" s="1"/>
  <c r="D36" i="4"/>
  <c r="N48" i="4"/>
  <c r="N47" i="4"/>
  <c r="N46" i="4"/>
  <c r="N45" i="4"/>
  <c r="L149" i="4"/>
  <c r="L150" i="4"/>
  <c r="L151" i="4"/>
  <c r="M151" i="4"/>
  <c r="L152" i="4"/>
  <c r="M152" i="4"/>
  <c r="L153" i="4"/>
  <c r="M153" i="4"/>
  <c r="L154" i="4"/>
  <c r="M154" i="4"/>
  <c r="L155" i="4"/>
  <c r="M155" i="4"/>
  <c r="L156" i="4"/>
  <c r="M156" i="4"/>
  <c r="L157" i="4"/>
  <c r="M157" i="4"/>
  <c r="L158" i="4"/>
  <c r="M158" i="4"/>
  <c r="L159" i="4"/>
  <c r="M159" i="4"/>
  <c r="L160" i="4"/>
  <c r="M160" i="4"/>
  <c r="L161" i="4"/>
  <c r="M161" i="4"/>
  <c r="L162" i="4"/>
  <c r="M162" i="4"/>
  <c r="L163" i="4"/>
  <c r="M163" i="4"/>
  <c r="L164" i="4"/>
  <c r="M164" i="4"/>
  <c r="L165" i="4"/>
  <c r="L166" i="4"/>
  <c r="D42" i="4" l="1"/>
  <c r="O42" i="4" s="1"/>
  <c r="D43" i="4"/>
  <c r="O43" i="4" s="1"/>
  <c r="D44" i="4"/>
  <c r="O44" i="4" s="1"/>
  <c r="D104" i="4"/>
  <c r="D105" i="4"/>
  <c r="D106" i="4"/>
  <c r="D107" i="4"/>
  <c r="D108" i="4"/>
  <c r="D109" i="4"/>
  <c r="D110" i="4"/>
  <c r="D111" i="4"/>
  <c r="D112" i="4"/>
  <c r="D84" i="4" l="1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83" i="4"/>
  <c r="D184" i="4"/>
  <c r="D185" i="4"/>
  <c r="D186" i="4"/>
  <c r="D187" i="4"/>
  <c r="D188" i="4"/>
  <c r="D189" i="4"/>
  <c r="D190" i="4"/>
  <c r="D191" i="4"/>
  <c r="D192" i="4"/>
  <c r="D182" i="4" l="1"/>
  <c r="Q112" i="4"/>
  <c r="P112" i="4"/>
  <c r="Q111" i="4"/>
  <c r="P111" i="4"/>
  <c r="Q110" i="4"/>
  <c r="P110" i="4"/>
  <c r="Q109" i="4"/>
  <c r="P109" i="4"/>
  <c r="Q108" i="4"/>
  <c r="P108" i="4"/>
  <c r="Q107" i="4"/>
  <c r="P107" i="4"/>
  <c r="D45" i="4"/>
  <c r="O45" i="4" s="1"/>
  <c r="D46" i="4"/>
  <c r="O46" i="4" s="1"/>
  <c r="D47" i="4"/>
  <c r="O47" i="4" s="1"/>
  <c r="D48" i="4"/>
  <c r="O48" i="4" s="1"/>
  <c r="D66" i="4"/>
  <c r="D7" i="4" l="1"/>
  <c r="D126" i="4"/>
  <c r="D181" i="4" l="1"/>
  <c r="S181" i="4" s="1"/>
  <c r="D180" i="4"/>
  <c r="S180" i="4" s="1"/>
  <c r="D179" i="4"/>
  <c r="S179" i="4" s="1"/>
  <c r="R179" i="4"/>
  <c r="R180" i="4"/>
  <c r="R181" i="4"/>
  <c r="R182" i="4"/>
  <c r="S182" i="4"/>
  <c r="R183" i="4"/>
  <c r="S183" i="4"/>
  <c r="R184" i="4"/>
  <c r="S184" i="4"/>
  <c r="R185" i="4"/>
  <c r="S185" i="4"/>
  <c r="R186" i="4"/>
  <c r="S186" i="4"/>
  <c r="R187" i="4"/>
  <c r="S187" i="4"/>
  <c r="R188" i="4"/>
  <c r="S188" i="4"/>
  <c r="R189" i="4"/>
  <c r="S189" i="4"/>
  <c r="R190" i="4"/>
  <c r="S190" i="4"/>
  <c r="R191" i="4"/>
  <c r="S191" i="4"/>
  <c r="R192" i="4"/>
  <c r="S192" i="4"/>
  <c r="N41" i="4"/>
  <c r="N42" i="4"/>
  <c r="N43" i="4"/>
  <c r="P101" i="4"/>
  <c r="P102" i="4"/>
  <c r="P103" i="4"/>
  <c r="P104" i="4"/>
  <c r="Q101" i="4"/>
  <c r="Q102" i="4"/>
  <c r="D103" i="4"/>
  <c r="Q103" i="4" s="1"/>
  <c r="Q104" i="4"/>
  <c r="N40" i="4"/>
  <c r="N39" i="4"/>
  <c r="D39" i="4"/>
  <c r="O39" i="4" s="1"/>
  <c r="D40" i="4"/>
  <c r="O40" i="4" s="1"/>
  <c r="D41" i="4"/>
  <c r="O41" i="4" s="1"/>
  <c r="Q100" i="4" l="1"/>
  <c r="P100" i="4"/>
  <c r="Q99" i="4"/>
  <c r="P99" i="4"/>
  <c r="Q98" i="4"/>
  <c r="P98" i="4"/>
  <c r="Q97" i="4"/>
  <c r="P97" i="4"/>
  <c r="D171" i="8" l="1"/>
  <c r="D172" i="8"/>
  <c r="D173" i="8"/>
  <c r="D174" i="8"/>
  <c r="D175" i="8"/>
  <c r="D176" i="8"/>
  <c r="D177" i="8"/>
  <c r="D178" i="8"/>
  <c r="D179" i="8"/>
  <c r="D180" i="8"/>
  <c r="D181" i="8"/>
  <c r="D182" i="8"/>
  <c r="D183" i="8"/>
  <c r="D184" i="8"/>
  <c r="D185" i="8"/>
  <c r="D186" i="8"/>
  <c r="D170" i="8"/>
  <c r="H187" i="8"/>
  <c r="D163" i="8"/>
  <c r="D164" i="8"/>
  <c r="D165" i="8"/>
  <c r="D166" i="8"/>
  <c r="D167" i="8"/>
  <c r="D168" i="8"/>
  <c r="D169" i="8"/>
  <c r="D35" i="3" l="1"/>
  <c r="D36" i="3"/>
  <c r="D37" i="3"/>
  <c r="D38" i="3"/>
  <c r="D39" i="3"/>
  <c r="D40" i="3"/>
  <c r="D41" i="3"/>
  <c r="D42" i="3"/>
  <c r="Q96" i="4" l="1"/>
  <c r="P96" i="4"/>
  <c r="Q95" i="4"/>
  <c r="P95" i="4"/>
  <c r="E55" i="19" l="1"/>
  <c r="D54" i="19"/>
  <c r="D56" i="19" l="1"/>
  <c r="D16" i="6" l="1"/>
  <c r="D17" i="6"/>
  <c r="D18" i="6"/>
  <c r="D11" i="6"/>
  <c r="H11" i="6" s="1"/>
  <c r="D12" i="6"/>
  <c r="H12" i="6" s="1"/>
  <c r="D13" i="6"/>
  <c r="H13" i="6" s="1"/>
  <c r="D14" i="6"/>
  <c r="H14" i="6" s="1"/>
  <c r="D15" i="6"/>
  <c r="H15" i="6" s="1"/>
  <c r="D54" i="17" l="1"/>
  <c r="N9" i="15" l="1"/>
  <c r="N10" i="15"/>
  <c r="N11" i="15"/>
  <c r="N12" i="15"/>
  <c r="N13" i="15"/>
  <c r="N14" i="15"/>
  <c r="N15" i="15"/>
  <c r="N16" i="15"/>
  <c r="N17" i="15"/>
  <c r="N18" i="15"/>
  <c r="N19" i="15"/>
  <c r="N20" i="15"/>
  <c r="N8" i="15"/>
  <c r="N21" i="15" l="1"/>
  <c r="S43" i="18" l="1"/>
  <c r="R43" i="18"/>
  <c r="Q43" i="18"/>
  <c r="P43" i="18"/>
  <c r="O43" i="18"/>
  <c r="N43" i="18"/>
  <c r="M43" i="18"/>
  <c r="K43" i="18"/>
  <c r="J43" i="18"/>
  <c r="H43" i="18"/>
  <c r="F43" i="18"/>
  <c r="C43" i="18"/>
  <c r="B43" i="18"/>
  <c r="D42" i="18"/>
  <c r="D41" i="18"/>
  <c r="D40" i="18"/>
  <c r="D39" i="18"/>
  <c r="D38" i="18"/>
  <c r="D37" i="18"/>
  <c r="D36" i="18"/>
  <c r="D35" i="18"/>
  <c r="D34" i="18"/>
  <c r="D33" i="18"/>
  <c r="D32" i="18"/>
  <c r="D31" i="18"/>
  <c r="D30" i="18"/>
  <c r="D29" i="18"/>
  <c r="D28" i="18"/>
  <c r="D27" i="18"/>
  <c r="D26" i="18"/>
  <c r="D25" i="18"/>
  <c r="D24" i="18"/>
  <c r="D23" i="18"/>
  <c r="L43" i="18" s="1"/>
  <c r="F19" i="9" s="1"/>
  <c r="D22" i="18"/>
  <c r="D21" i="18"/>
  <c r="D20" i="18"/>
  <c r="D19" i="18"/>
  <c r="D18" i="18"/>
  <c r="D17" i="18"/>
  <c r="D16" i="18"/>
  <c r="D15" i="18"/>
  <c r="D14" i="18"/>
  <c r="D13" i="18"/>
  <c r="D12" i="18"/>
  <c r="D11" i="18"/>
  <c r="D10" i="18"/>
  <c r="D9" i="18"/>
  <c r="D8" i="18"/>
  <c r="D7" i="18"/>
  <c r="D6" i="18"/>
  <c r="I43" i="18" l="1"/>
  <c r="D19" i="9" s="1"/>
  <c r="D43" i="18"/>
  <c r="D44" i="18" s="1"/>
  <c r="P18" i="12"/>
  <c r="N18" i="12"/>
  <c r="L18" i="12"/>
  <c r="J18" i="12"/>
  <c r="G18" i="12"/>
  <c r="D18" i="12"/>
  <c r="C18" i="12"/>
  <c r="E17" i="12"/>
  <c r="E16" i="12"/>
  <c r="E15" i="12"/>
  <c r="I15" i="12" s="1"/>
  <c r="E14" i="12"/>
  <c r="I14" i="12" s="1"/>
  <c r="E13" i="12"/>
  <c r="I13" i="12" s="1"/>
  <c r="E12" i="12"/>
  <c r="I12" i="12" s="1"/>
  <c r="E11" i="12"/>
  <c r="I11" i="12" s="1"/>
  <c r="E10" i="12"/>
  <c r="I10" i="12" s="1"/>
  <c r="E9" i="12"/>
  <c r="I9" i="12" s="1"/>
  <c r="E8" i="12"/>
  <c r="I8" i="12" s="1"/>
  <c r="E7" i="12"/>
  <c r="I7" i="12" s="1"/>
  <c r="E6" i="12"/>
  <c r="K18" i="12" s="1"/>
  <c r="I6" i="12" l="1"/>
  <c r="I18" i="12" s="1"/>
  <c r="F18" i="9" s="1"/>
  <c r="E18" i="12"/>
  <c r="E19" i="12" l="1"/>
  <c r="E55" i="17" l="1"/>
  <c r="D56" i="17" l="1"/>
  <c r="D18" i="2"/>
  <c r="J18" i="2" s="1"/>
  <c r="D19" i="2"/>
  <c r="D20" i="2"/>
  <c r="D21" i="2"/>
  <c r="D17" i="2"/>
  <c r="J17" i="2" s="1"/>
  <c r="E115" i="10" l="1"/>
  <c r="D114" i="10"/>
  <c r="F14" i="9" l="1"/>
  <c r="J187" i="8"/>
  <c r="L187" i="8"/>
  <c r="E14" i="9" s="1"/>
  <c r="N187" i="8"/>
  <c r="I14" i="9" s="1"/>
  <c r="J15" i="9" l="1"/>
  <c r="J16" i="9"/>
  <c r="J17" i="9"/>
  <c r="J18" i="9"/>
  <c r="J19" i="9"/>
  <c r="J20" i="9"/>
  <c r="J21" i="9"/>
  <c r="J22" i="9"/>
  <c r="D48" i="8" l="1"/>
  <c r="F48" i="8" s="1"/>
  <c r="F187" i="8" s="1"/>
  <c r="D14" i="9" s="1"/>
  <c r="G14" i="9"/>
  <c r="I24" i="6"/>
  <c r="K24" i="6"/>
  <c r="I42" i="15"/>
  <c r="J42" i="15"/>
  <c r="J14" i="9" l="1"/>
  <c r="J46" i="7"/>
  <c r="L46" i="7"/>
  <c r="N46" i="7"/>
  <c r="O36" i="7"/>
  <c r="O37" i="7"/>
  <c r="O39" i="7"/>
  <c r="K31" i="7"/>
  <c r="K30" i="7"/>
  <c r="M31" i="7"/>
  <c r="M30" i="7"/>
  <c r="O32" i="7"/>
  <c r="O33" i="7"/>
  <c r="O29" i="7"/>
  <c r="O28" i="7"/>
  <c r="O17" i="7"/>
  <c r="O18" i="7"/>
  <c r="O19" i="7"/>
  <c r="O20" i="7"/>
  <c r="O16" i="7"/>
  <c r="O46" i="7" s="1"/>
  <c r="I11" i="9" s="1"/>
  <c r="M15" i="7"/>
  <c r="M14" i="7"/>
  <c r="K13" i="7"/>
  <c r="K12" i="7"/>
  <c r="K46" i="7" s="1"/>
  <c r="F11" i="9" s="1"/>
  <c r="M46" i="7" l="1"/>
  <c r="G11" i="9" s="1"/>
  <c r="J44" i="5"/>
  <c r="L44" i="5"/>
  <c r="N44" i="5"/>
  <c r="P44" i="5"/>
  <c r="H44" i="5"/>
  <c r="M14" i="5"/>
  <c r="M13" i="5"/>
  <c r="K13" i="5"/>
  <c r="M11" i="5"/>
  <c r="K11" i="5"/>
  <c r="I11" i="5"/>
  <c r="M9" i="5"/>
  <c r="Q8" i="5"/>
  <c r="Q44" i="5" s="1"/>
  <c r="I9" i="9" s="1"/>
  <c r="O8" i="5"/>
  <c r="O44" i="5" s="1"/>
  <c r="G9" i="9" s="1"/>
  <c r="I8" i="5"/>
  <c r="D23" i="2"/>
  <c r="N23" i="2" s="1"/>
  <c r="M44" i="5" l="1"/>
  <c r="F9" i="9" s="1"/>
  <c r="K44" i="5"/>
  <c r="E9" i="9" s="1"/>
  <c r="D16" i="2"/>
  <c r="J16" i="2" s="1"/>
  <c r="K12" i="2"/>
  <c r="L12" i="2"/>
  <c r="M25" i="2"/>
  <c r="M26" i="2"/>
  <c r="M27" i="2"/>
  <c r="M28" i="2"/>
  <c r="M24" i="2"/>
  <c r="I15" i="2"/>
  <c r="I16" i="2"/>
  <c r="I17" i="2"/>
  <c r="I18" i="2"/>
  <c r="I19" i="2"/>
  <c r="J19" i="2"/>
  <c r="I20" i="2"/>
  <c r="J20" i="2"/>
  <c r="I21" i="2"/>
  <c r="I14" i="2"/>
  <c r="M54" i="2" l="1"/>
  <c r="K8" i="2"/>
  <c r="K9" i="2"/>
  <c r="K10" i="2"/>
  <c r="K11" i="2"/>
  <c r="K7" i="2"/>
  <c r="D8" i="2"/>
  <c r="L8" i="2" s="1"/>
  <c r="D9" i="2"/>
  <c r="L9" i="2" s="1"/>
  <c r="D10" i="2"/>
  <c r="L10" i="2" s="1"/>
  <c r="D11" i="2"/>
  <c r="L11" i="2" s="1"/>
  <c r="D13" i="2"/>
  <c r="J13" i="2" s="1"/>
  <c r="F5" i="16"/>
  <c r="F6" i="16"/>
  <c r="F7" i="16"/>
  <c r="F8" i="16"/>
  <c r="F9" i="16"/>
  <c r="F10" i="16"/>
  <c r="F11" i="16"/>
  <c r="F12" i="16"/>
  <c r="F13" i="16"/>
  <c r="F14" i="16"/>
  <c r="F15" i="16"/>
  <c r="F16" i="16"/>
  <c r="F17" i="16"/>
  <c r="F18" i="16"/>
  <c r="F19" i="16"/>
  <c r="F20" i="16"/>
  <c r="F21" i="16"/>
  <c r="F22" i="16"/>
  <c r="F23" i="16"/>
  <c r="F24" i="16"/>
  <c r="F4" i="16"/>
  <c r="G15" i="16"/>
  <c r="G16" i="16"/>
  <c r="G17" i="16"/>
  <c r="G18" i="16"/>
  <c r="G19" i="16"/>
  <c r="G20" i="16"/>
  <c r="G9" i="16"/>
  <c r="G10" i="16"/>
  <c r="G11" i="16"/>
  <c r="G12" i="16"/>
  <c r="G13" i="16"/>
  <c r="G14" i="16"/>
  <c r="G21" i="16"/>
  <c r="G22" i="16"/>
  <c r="G23" i="16"/>
  <c r="G8" i="16"/>
  <c r="G7" i="16"/>
  <c r="G6" i="16"/>
  <c r="G5" i="16"/>
  <c r="G4" i="16"/>
  <c r="I6" i="1"/>
  <c r="T246" i="4"/>
  <c r="T247" i="4"/>
  <c r="T248" i="4"/>
  <c r="T249" i="4"/>
  <c r="T250" i="4"/>
  <c r="T251" i="4"/>
  <c r="T252" i="4"/>
  <c r="T253" i="4"/>
  <c r="T254" i="4"/>
  <c r="T255" i="4"/>
  <c r="T256" i="4"/>
  <c r="T257" i="4"/>
  <c r="T245" i="4"/>
  <c r="R168" i="4"/>
  <c r="R169" i="4"/>
  <c r="R170" i="4"/>
  <c r="R171" i="4"/>
  <c r="R172" i="4"/>
  <c r="R173" i="4"/>
  <c r="R174" i="4"/>
  <c r="R175" i="4"/>
  <c r="R176" i="4"/>
  <c r="R177" i="4"/>
  <c r="R178" i="4"/>
  <c r="R244" i="4"/>
  <c r="R167" i="4"/>
  <c r="P87" i="4"/>
  <c r="Q87" i="4"/>
  <c r="P88" i="4"/>
  <c r="Q88" i="4"/>
  <c r="P89" i="4"/>
  <c r="Q89" i="4"/>
  <c r="P90" i="4"/>
  <c r="Q90" i="4"/>
  <c r="P91" i="4"/>
  <c r="Q91" i="4"/>
  <c r="P92" i="4"/>
  <c r="Q92" i="4"/>
  <c r="P93" i="4"/>
  <c r="Q93" i="4"/>
  <c r="P94" i="4"/>
  <c r="Q94" i="4"/>
  <c r="P105" i="4"/>
  <c r="Q105" i="4"/>
  <c r="P106" i="4"/>
  <c r="Q106" i="4"/>
  <c r="P68" i="4"/>
  <c r="P69" i="4"/>
  <c r="P70" i="4"/>
  <c r="P71" i="4"/>
  <c r="P72" i="4"/>
  <c r="P73" i="4"/>
  <c r="P74" i="4"/>
  <c r="P75" i="4"/>
  <c r="P76" i="4"/>
  <c r="P77" i="4"/>
  <c r="P78" i="4"/>
  <c r="P79" i="4"/>
  <c r="P80" i="4"/>
  <c r="P81" i="4"/>
  <c r="P82" i="4"/>
  <c r="P83" i="4"/>
  <c r="P84" i="4"/>
  <c r="P85" i="4"/>
  <c r="P86" i="4"/>
  <c r="P6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44" i="4"/>
  <c r="N7" i="4"/>
  <c r="L128" i="4"/>
  <c r="L129" i="4"/>
  <c r="L130" i="4"/>
  <c r="L131" i="4"/>
  <c r="L132" i="4"/>
  <c r="L133" i="4"/>
  <c r="L134" i="4"/>
  <c r="L135" i="4"/>
  <c r="L136" i="4"/>
  <c r="L137" i="4"/>
  <c r="L138" i="4"/>
  <c r="L139" i="4"/>
  <c r="L140" i="4"/>
  <c r="L141" i="4"/>
  <c r="L142" i="4"/>
  <c r="L143" i="4"/>
  <c r="L144" i="4"/>
  <c r="L145" i="4"/>
  <c r="L146" i="4"/>
  <c r="L147" i="4"/>
  <c r="L148" i="4"/>
  <c r="L127" i="4"/>
  <c r="H67" i="16" l="1"/>
  <c r="I7" i="9"/>
  <c r="E7" i="9"/>
  <c r="K54" i="2"/>
  <c r="F67" i="16"/>
  <c r="G67" i="16"/>
  <c r="F7" i="9" s="1"/>
  <c r="I67" i="16"/>
  <c r="D7" i="9"/>
  <c r="G7" i="9" l="1"/>
  <c r="J7" i="9"/>
  <c r="D7" i="3"/>
  <c r="I7" i="3" s="1"/>
  <c r="D7" i="15"/>
  <c r="D8" i="15"/>
  <c r="D6" i="7"/>
  <c r="I6" i="7" s="1"/>
  <c r="I46" i="7" s="1"/>
  <c r="E11" i="9" s="1"/>
  <c r="D7" i="7"/>
  <c r="D8" i="7"/>
  <c r="D9" i="7"/>
  <c r="D10" i="7"/>
  <c r="D11" i="7"/>
  <c r="D12" i="7"/>
  <c r="O7" i="4"/>
  <c r="D8" i="4"/>
  <c r="O8" i="4" s="1"/>
  <c r="D7" i="5"/>
  <c r="D8" i="5"/>
  <c r="D7" i="1"/>
  <c r="D131" i="8" l="1"/>
  <c r="D132" i="8"/>
  <c r="D133" i="8"/>
  <c r="D134" i="8"/>
  <c r="D135" i="8"/>
  <c r="D136" i="8"/>
  <c r="D137" i="8"/>
  <c r="D138" i="8"/>
  <c r="D139" i="8"/>
  <c r="D140" i="8"/>
  <c r="D141" i="8"/>
  <c r="D142" i="8"/>
  <c r="D143" i="8"/>
  <c r="D144" i="8"/>
  <c r="D145" i="8"/>
  <c r="D146" i="8"/>
  <c r="D147" i="8"/>
  <c r="D148" i="8"/>
  <c r="D149" i="8"/>
  <c r="D150" i="8"/>
  <c r="D151" i="8"/>
  <c r="D152" i="8"/>
  <c r="D153" i="8"/>
  <c r="D154" i="8"/>
  <c r="D155" i="8"/>
  <c r="D156" i="8"/>
  <c r="D157" i="8"/>
  <c r="D158" i="8"/>
  <c r="D159" i="8"/>
  <c r="D160" i="8"/>
  <c r="D161" i="8"/>
  <c r="D162" i="8"/>
  <c r="F42" i="15" l="1"/>
  <c r="C42" i="15"/>
  <c r="D41" i="15"/>
  <c r="D40" i="15"/>
  <c r="D39" i="15"/>
  <c r="D38" i="15"/>
  <c r="D37" i="15"/>
  <c r="D36" i="15"/>
  <c r="D35" i="15"/>
  <c r="D34" i="15"/>
  <c r="D33" i="15"/>
  <c r="D32" i="15"/>
  <c r="D31" i="15"/>
  <c r="D30" i="15"/>
  <c r="D29" i="15"/>
  <c r="D28" i="15"/>
  <c r="D27" i="15"/>
  <c r="D26" i="15"/>
  <c r="D25" i="15"/>
  <c r="D24" i="15"/>
  <c r="D23" i="15"/>
  <c r="D22" i="15"/>
  <c r="D21" i="15"/>
  <c r="D20" i="15"/>
  <c r="D19" i="15"/>
  <c r="D18" i="15"/>
  <c r="D17" i="15"/>
  <c r="D16" i="15"/>
  <c r="D15" i="15"/>
  <c r="D14" i="15"/>
  <c r="H14" i="15" s="1"/>
  <c r="D13" i="15"/>
  <c r="H13" i="15" s="1"/>
  <c r="D12" i="15"/>
  <c r="H12" i="15" s="1"/>
  <c r="H42" i="15" s="1"/>
  <c r="D13" i="9" s="1"/>
  <c r="D11" i="15"/>
  <c r="D10" i="15"/>
  <c r="D9" i="15"/>
  <c r="D6" i="15"/>
  <c r="D42" i="15" l="1"/>
  <c r="D43" i="15" s="1"/>
  <c r="D13" i="5" l="1"/>
  <c r="D171" i="4" l="1"/>
  <c r="S171" i="4" s="1"/>
  <c r="D172" i="4"/>
  <c r="S172" i="4" s="1"/>
  <c r="D173" i="4"/>
  <c r="S173" i="4" s="1"/>
  <c r="D174" i="4"/>
  <c r="S174" i="4" s="1"/>
  <c r="D175" i="4"/>
  <c r="S175" i="4" s="1"/>
  <c r="D176" i="4"/>
  <c r="S176" i="4" s="1"/>
  <c r="D177" i="4"/>
  <c r="S177" i="4" s="1"/>
  <c r="D178" i="4"/>
  <c r="S178" i="4" s="1"/>
  <c r="D244" i="4"/>
  <c r="S244" i="4" s="1"/>
  <c r="D83" i="4"/>
  <c r="Q83" i="4" s="1"/>
  <c r="Q84" i="4"/>
  <c r="Q85" i="4"/>
  <c r="Q86" i="4"/>
  <c r="M126" i="4"/>
  <c r="D127" i="4"/>
  <c r="M127" i="4" s="1"/>
  <c r="D128" i="4"/>
  <c r="M128" i="4" s="1"/>
  <c r="D129" i="4"/>
  <c r="M129" i="4" s="1"/>
  <c r="D130" i="4"/>
  <c r="M130" i="4" s="1"/>
  <c r="D131" i="4"/>
  <c r="M131" i="4" s="1"/>
  <c r="D132" i="4"/>
  <c r="M132" i="4" s="1"/>
  <c r="D133" i="4"/>
  <c r="M133" i="4" s="1"/>
  <c r="D134" i="4"/>
  <c r="M134" i="4" s="1"/>
  <c r="D135" i="4"/>
  <c r="M135" i="4" s="1"/>
  <c r="D136" i="4"/>
  <c r="M136" i="4" s="1"/>
  <c r="D137" i="4"/>
  <c r="M137" i="4" s="1"/>
  <c r="D138" i="4"/>
  <c r="M138" i="4" s="1"/>
  <c r="D139" i="4"/>
  <c r="M139" i="4" s="1"/>
  <c r="D140" i="4"/>
  <c r="M140" i="4" s="1"/>
  <c r="D141" i="4"/>
  <c r="M141" i="4" s="1"/>
  <c r="D142" i="4"/>
  <c r="M142" i="4" s="1"/>
  <c r="D143" i="4"/>
  <c r="M143" i="4" s="1"/>
  <c r="D144" i="4"/>
  <c r="M144" i="4" s="1"/>
  <c r="D145" i="4"/>
  <c r="M145" i="4" s="1"/>
  <c r="D146" i="4"/>
  <c r="M146" i="4" s="1"/>
  <c r="D147" i="4"/>
  <c r="M147" i="4" s="1"/>
  <c r="D148" i="4"/>
  <c r="M148" i="4" s="1"/>
  <c r="D149" i="4"/>
  <c r="M149" i="4" s="1"/>
  <c r="D150" i="4"/>
  <c r="M150" i="4" s="1"/>
  <c r="D165" i="4"/>
  <c r="M165" i="4" s="1"/>
  <c r="D166" i="4"/>
  <c r="M166" i="4" s="1"/>
  <c r="D25" i="4"/>
  <c r="O25" i="4" s="1"/>
  <c r="D26" i="4"/>
  <c r="O26" i="4" s="1"/>
  <c r="D27" i="4"/>
  <c r="O27" i="4" s="1"/>
  <c r="D28" i="4"/>
  <c r="O28" i="4" s="1"/>
  <c r="D29" i="4"/>
  <c r="O29" i="4" s="1"/>
  <c r="D30" i="4"/>
  <c r="O30" i="4" s="1"/>
  <c r="D31" i="4"/>
  <c r="O31" i="4" s="1"/>
  <c r="D32" i="4"/>
  <c r="O32" i="4" s="1"/>
  <c r="D33" i="4"/>
  <c r="O33" i="4" s="1"/>
  <c r="D34" i="4"/>
  <c r="O34" i="4" s="1"/>
  <c r="D35" i="4"/>
  <c r="O35" i="4" s="1"/>
  <c r="O36" i="4"/>
  <c r="D37" i="4"/>
  <c r="O37" i="4" s="1"/>
  <c r="D38" i="4"/>
  <c r="O38" i="4" s="1"/>
  <c r="D67" i="4"/>
  <c r="Q67" i="4" s="1"/>
  <c r="D68" i="4"/>
  <c r="Q68" i="4" s="1"/>
  <c r="D69" i="4"/>
  <c r="Q69" i="4" s="1"/>
  <c r="D70" i="4"/>
  <c r="Q70" i="4" s="1"/>
  <c r="D71" i="4"/>
  <c r="Q71" i="4" s="1"/>
  <c r="D72" i="4"/>
  <c r="Q72" i="4" s="1"/>
  <c r="D73" i="4"/>
  <c r="Q73" i="4" s="1"/>
  <c r="D74" i="4"/>
  <c r="Q74" i="4" s="1"/>
  <c r="D75" i="4"/>
  <c r="Q75" i="4" s="1"/>
  <c r="D76" i="4"/>
  <c r="Q76" i="4" s="1"/>
  <c r="D77" i="4"/>
  <c r="Q77" i="4" s="1"/>
  <c r="D78" i="4"/>
  <c r="Q78" i="4" s="1"/>
  <c r="D79" i="4"/>
  <c r="Q79" i="4" s="1"/>
  <c r="D80" i="4"/>
  <c r="Q80" i="4" s="1"/>
  <c r="D81" i="4"/>
  <c r="Q81" i="4" s="1"/>
  <c r="D82" i="4"/>
  <c r="Q82" i="4" s="1"/>
  <c r="D24" i="4"/>
  <c r="O24" i="4" s="1"/>
  <c r="D23" i="4"/>
  <c r="O23" i="4" s="1"/>
  <c r="D22" i="4"/>
  <c r="O22" i="4" s="1"/>
  <c r="D21" i="4"/>
  <c r="O21" i="4" s="1"/>
  <c r="D14" i="4"/>
  <c r="O14" i="4" s="1"/>
  <c r="M258" i="4" l="1"/>
  <c r="D10" i="9" s="1"/>
  <c r="Q258" i="4"/>
  <c r="F10" i="9" s="1"/>
  <c r="D20" i="4"/>
  <c r="O20" i="4" s="1"/>
  <c r="D19" i="4"/>
  <c r="O19" i="4" s="1"/>
  <c r="D18" i="4"/>
  <c r="O18" i="4" s="1"/>
  <c r="D17" i="4"/>
  <c r="O17" i="4" s="1"/>
  <c r="D16" i="4"/>
  <c r="O16" i="4" s="1"/>
  <c r="D15" i="4"/>
  <c r="O15" i="4" s="1"/>
  <c r="D111" i="8" l="1"/>
  <c r="E145" i="13" l="1"/>
  <c r="D144" i="13"/>
  <c r="E115" i="14"/>
  <c r="D114" i="14"/>
  <c r="D116" i="14" l="1"/>
  <c r="D146" i="13"/>
  <c r="D116" i="10"/>
  <c r="D46" i="8" l="1"/>
  <c r="D49" i="8" l="1"/>
  <c r="D50" i="8"/>
  <c r="D51" i="8"/>
  <c r="D52" i="8"/>
  <c r="D53" i="8"/>
  <c r="D54" i="8"/>
  <c r="D55" i="8"/>
  <c r="D56" i="8"/>
  <c r="D57" i="8"/>
  <c r="D58" i="8"/>
  <c r="D59" i="8"/>
  <c r="D60" i="8"/>
  <c r="D61" i="8"/>
  <c r="D62" i="8"/>
  <c r="D63" i="8"/>
  <c r="D64" i="8"/>
  <c r="D65" i="8"/>
  <c r="D66" i="8"/>
  <c r="D67" i="8"/>
  <c r="D68" i="8"/>
  <c r="D69" i="8"/>
  <c r="D70" i="8"/>
  <c r="D71" i="8"/>
  <c r="D72" i="8"/>
  <c r="D73" i="8"/>
  <c r="D74" i="8"/>
  <c r="D75" i="8"/>
  <c r="D76" i="8"/>
  <c r="D77" i="8"/>
  <c r="D78" i="8"/>
  <c r="D79" i="8"/>
  <c r="D80" i="8"/>
  <c r="D81" i="8"/>
  <c r="D82" i="8"/>
  <c r="D83" i="8"/>
  <c r="D84" i="8"/>
  <c r="D85" i="8"/>
  <c r="D86" i="8"/>
  <c r="D87" i="8"/>
  <c r="D88" i="8"/>
  <c r="D90" i="8"/>
  <c r="D91" i="8"/>
  <c r="D92" i="8"/>
  <c r="D93" i="8"/>
  <c r="D94" i="8"/>
  <c r="D96" i="8"/>
  <c r="D97" i="8"/>
  <c r="D98" i="8"/>
  <c r="D99" i="8"/>
  <c r="D100" i="8"/>
  <c r="D101" i="8"/>
  <c r="D102" i="8"/>
  <c r="D103" i="8"/>
  <c r="D104" i="8"/>
  <c r="D105" i="8"/>
  <c r="D106" i="8"/>
  <c r="D107" i="8"/>
  <c r="D108" i="8"/>
  <c r="D109" i="8"/>
  <c r="D110" i="8"/>
  <c r="D112" i="8"/>
  <c r="D113" i="8"/>
  <c r="D114" i="8"/>
  <c r="D115" i="8"/>
  <c r="D116" i="8"/>
  <c r="D117" i="8"/>
  <c r="D118" i="8"/>
  <c r="D119" i="8"/>
  <c r="D120" i="8"/>
  <c r="D121" i="8"/>
  <c r="D122" i="8"/>
  <c r="D123" i="8"/>
  <c r="D124" i="8"/>
  <c r="D125" i="8"/>
  <c r="D126" i="8"/>
  <c r="D127" i="8"/>
  <c r="D128" i="8"/>
  <c r="D129" i="8"/>
  <c r="D130" i="8"/>
  <c r="D41" i="8" l="1"/>
  <c r="D32" i="8"/>
  <c r="D33" i="8"/>
  <c r="D34" i="8"/>
  <c r="D35" i="8"/>
  <c r="D36" i="8"/>
  <c r="D37" i="8"/>
  <c r="D38" i="8"/>
  <c r="D39" i="8"/>
  <c r="D40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42" i="8"/>
  <c r="D43" i="8"/>
  <c r="D44" i="8"/>
  <c r="D45" i="8"/>
  <c r="D187" i="8"/>
  <c r="D6" i="8"/>
  <c r="D6" i="4" l="1"/>
  <c r="D168" i="4"/>
  <c r="S168" i="4" s="1"/>
  <c r="D169" i="4"/>
  <c r="S169" i="4" s="1"/>
  <c r="D170" i="4"/>
  <c r="S170" i="4" s="1"/>
  <c r="D36" i="1" l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Q46" i="7" l="1"/>
  <c r="P46" i="7"/>
  <c r="F46" i="7"/>
  <c r="C46" i="7"/>
  <c r="B46" i="7"/>
  <c r="D45" i="7"/>
  <c r="D44" i="7"/>
  <c r="D43" i="7"/>
  <c r="D42" i="7"/>
  <c r="D41" i="7"/>
  <c r="D40" i="7"/>
  <c r="D39" i="7"/>
  <c r="D38" i="7"/>
  <c r="D37" i="7"/>
  <c r="D36" i="7"/>
  <c r="D35" i="7"/>
  <c r="D34" i="7"/>
  <c r="D33" i="7"/>
  <c r="D32" i="7"/>
  <c r="D31" i="7"/>
  <c r="D30" i="7"/>
  <c r="D29" i="7"/>
  <c r="D28" i="7"/>
  <c r="D27" i="7"/>
  <c r="D26" i="7"/>
  <c r="D25" i="7"/>
  <c r="D24" i="7"/>
  <c r="D23" i="7"/>
  <c r="D22" i="7"/>
  <c r="D21" i="7"/>
  <c r="D20" i="7"/>
  <c r="D19" i="7"/>
  <c r="D18" i="7"/>
  <c r="D17" i="7"/>
  <c r="D16" i="7"/>
  <c r="D15" i="7"/>
  <c r="D14" i="7"/>
  <c r="D13" i="7"/>
  <c r="D5" i="7"/>
  <c r="H5" i="7" s="1"/>
  <c r="H46" i="7" s="1"/>
  <c r="D11" i="9" s="1"/>
  <c r="J11" i="9" s="1"/>
  <c r="O24" i="6"/>
  <c r="N24" i="6"/>
  <c r="M24" i="6"/>
  <c r="L24" i="6"/>
  <c r="F24" i="6"/>
  <c r="C24" i="6"/>
  <c r="D23" i="6"/>
  <c r="D22" i="6"/>
  <c r="D21" i="6"/>
  <c r="D20" i="6"/>
  <c r="D19" i="6"/>
  <c r="D10" i="6"/>
  <c r="H10" i="6" s="1"/>
  <c r="D9" i="6"/>
  <c r="H9" i="6" s="1"/>
  <c r="D8" i="6"/>
  <c r="H8" i="6" s="1"/>
  <c r="D7" i="6"/>
  <c r="H7" i="6" s="1"/>
  <c r="D6" i="6"/>
  <c r="J6" i="6" s="1"/>
  <c r="J24" i="6" s="1"/>
  <c r="G13" i="9" s="1"/>
  <c r="S44" i="5"/>
  <c r="R44" i="5"/>
  <c r="F44" i="5"/>
  <c r="C44" i="5"/>
  <c r="B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2" i="5"/>
  <c r="D11" i="5"/>
  <c r="D10" i="5"/>
  <c r="D9" i="5"/>
  <c r="D6" i="5"/>
  <c r="I6" i="5" s="1"/>
  <c r="I44" i="5" s="1"/>
  <c r="D9" i="9" s="1"/>
  <c r="J9" i="9" s="1"/>
  <c r="V258" i="4"/>
  <c r="K258" i="4"/>
  <c r="F258" i="4"/>
  <c r="D257" i="4"/>
  <c r="U257" i="4" s="1"/>
  <c r="D256" i="4"/>
  <c r="U256" i="4" s="1"/>
  <c r="D255" i="4"/>
  <c r="U255" i="4" s="1"/>
  <c r="D254" i="4"/>
  <c r="U254" i="4" s="1"/>
  <c r="D253" i="4"/>
  <c r="U253" i="4" s="1"/>
  <c r="D252" i="4"/>
  <c r="U252" i="4" s="1"/>
  <c r="D251" i="4"/>
  <c r="U251" i="4" s="1"/>
  <c r="D250" i="4"/>
  <c r="U250" i="4" s="1"/>
  <c r="D249" i="4"/>
  <c r="U249" i="4" s="1"/>
  <c r="D248" i="4"/>
  <c r="U248" i="4" s="1"/>
  <c r="D247" i="4"/>
  <c r="U247" i="4" s="1"/>
  <c r="D246" i="4"/>
  <c r="U246" i="4" s="1"/>
  <c r="D245" i="4"/>
  <c r="U245" i="4" s="1"/>
  <c r="D167" i="4"/>
  <c r="S167" i="4" s="1"/>
  <c r="S258" i="4" s="1"/>
  <c r="G10" i="9" s="1"/>
  <c r="D13" i="4"/>
  <c r="O13" i="4" s="1"/>
  <c r="D12" i="4"/>
  <c r="O12" i="4" s="1"/>
  <c r="D11" i="4"/>
  <c r="O11" i="4" s="1"/>
  <c r="D10" i="4"/>
  <c r="O10" i="4" s="1"/>
  <c r="D9" i="4"/>
  <c r="F51" i="3"/>
  <c r="C51" i="3"/>
  <c r="B51" i="3"/>
  <c r="D50" i="3"/>
  <c r="D49" i="3"/>
  <c r="D48" i="3"/>
  <c r="D47" i="3"/>
  <c r="D46" i="3"/>
  <c r="D45" i="3"/>
  <c r="D44" i="3"/>
  <c r="D43" i="3"/>
  <c r="D34" i="3"/>
  <c r="D33" i="3"/>
  <c r="D32" i="3"/>
  <c r="D31" i="3"/>
  <c r="D30" i="3"/>
  <c r="I30" i="3" s="1"/>
  <c r="D29" i="3"/>
  <c r="I29" i="3" s="1"/>
  <c r="D28" i="3"/>
  <c r="L28" i="3" s="1"/>
  <c r="D27" i="3"/>
  <c r="I27" i="3" s="1"/>
  <c r="D26" i="3"/>
  <c r="I26" i="3" s="1"/>
  <c r="D25" i="3"/>
  <c r="I25" i="3" s="1"/>
  <c r="D24" i="3"/>
  <c r="I24" i="3" s="1"/>
  <c r="D23" i="3"/>
  <c r="L23" i="3" s="1"/>
  <c r="D22" i="3"/>
  <c r="I22" i="3" s="1"/>
  <c r="D21" i="3"/>
  <c r="D20" i="3"/>
  <c r="D19" i="3"/>
  <c r="I19" i="3" s="1"/>
  <c r="D18" i="3"/>
  <c r="I18" i="3" s="1"/>
  <c r="D17" i="3"/>
  <c r="I17" i="3" s="1"/>
  <c r="D16" i="3"/>
  <c r="I16" i="3" s="1"/>
  <c r="D15" i="3"/>
  <c r="I15" i="3" s="1"/>
  <c r="D14" i="3"/>
  <c r="I14" i="3" s="1"/>
  <c r="D13" i="3"/>
  <c r="I13" i="3" s="1"/>
  <c r="D12" i="3"/>
  <c r="I12" i="3" s="1"/>
  <c r="D11" i="3"/>
  <c r="I11" i="3" s="1"/>
  <c r="D10" i="3"/>
  <c r="I10" i="3" s="1"/>
  <c r="D9" i="3"/>
  <c r="I9" i="3" s="1"/>
  <c r="D8" i="3"/>
  <c r="I8" i="3" s="1"/>
  <c r="D6" i="3"/>
  <c r="I6" i="3" s="1"/>
  <c r="O54" i="2"/>
  <c r="I54" i="2"/>
  <c r="F54" i="2"/>
  <c r="C54" i="2"/>
  <c r="B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7" i="2"/>
  <c r="N27" i="2" s="1"/>
  <c r="D26" i="2"/>
  <c r="N26" i="2" s="1"/>
  <c r="D25" i="2"/>
  <c r="N25" i="2" s="1"/>
  <c r="D24" i="2"/>
  <c r="N24" i="2" s="1"/>
  <c r="D22" i="2"/>
  <c r="J21" i="2"/>
  <c r="D15" i="2"/>
  <c r="J15" i="2" s="1"/>
  <c r="D14" i="2"/>
  <c r="J14" i="2" s="1"/>
  <c r="D7" i="2"/>
  <c r="L7" i="2" s="1"/>
  <c r="D6" i="2"/>
  <c r="L6" i="2" s="1"/>
  <c r="V57" i="1"/>
  <c r="F57" i="1"/>
  <c r="C57" i="1"/>
  <c r="H57" i="1"/>
  <c r="I57" i="1"/>
  <c r="K57" i="1"/>
  <c r="L57" i="1"/>
  <c r="N57" i="1"/>
  <c r="O57" i="1"/>
  <c r="P57" i="1"/>
  <c r="Q57" i="1"/>
  <c r="S57" i="1"/>
  <c r="T57" i="1"/>
  <c r="U57" i="1"/>
  <c r="B57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50" i="1"/>
  <c r="D51" i="1"/>
  <c r="D52" i="1"/>
  <c r="D53" i="1"/>
  <c r="D54" i="1"/>
  <c r="D55" i="1"/>
  <c r="D56" i="1"/>
  <c r="D8" i="1"/>
  <c r="D6" i="1"/>
  <c r="J6" i="1" s="1"/>
  <c r="D259" i="4" l="1"/>
  <c r="N28" i="2"/>
  <c r="N54" i="2" s="1"/>
  <c r="G8" i="9" s="1"/>
  <c r="G23" i="9" s="1"/>
  <c r="D54" i="2"/>
  <c r="D55" i="2" s="1"/>
  <c r="J54" i="2"/>
  <c r="E8" i="9" s="1"/>
  <c r="H24" i="6"/>
  <c r="F13" i="9" s="1"/>
  <c r="L54" i="2"/>
  <c r="D8" i="9" s="1"/>
  <c r="O9" i="4"/>
  <c r="O258" i="4" s="1"/>
  <c r="U258" i="4"/>
  <c r="I10" i="9" s="1"/>
  <c r="I23" i="9" s="1"/>
  <c r="D51" i="3"/>
  <c r="D52" i="3" s="1"/>
  <c r="D24" i="6"/>
  <c r="D27" i="6" s="1"/>
  <c r="D46" i="7"/>
  <c r="D47" i="7" s="1"/>
  <c r="D44" i="5"/>
  <c r="D45" i="5" s="1"/>
  <c r="K51" i="3"/>
  <c r="I51" i="3"/>
  <c r="D12" i="9" s="1"/>
  <c r="J51" i="3"/>
  <c r="H51" i="3"/>
  <c r="H12" i="9" s="1"/>
  <c r="H23" i="9" s="1"/>
  <c r="S51" i="3"/>
  <c r="R51" i="3"/>
  <c r="Q51" i="3"/>
  <c r="P51" i="3"/>
  <c r="O51" i="3"/>
  <c r="N51" i="3"/>
  <c r="M51" i="3"/>
  <c r="L51" i="3"/>
  <c r="D57" i="1"/>
  <c r="D58" i="1" s="1"/>
  <c r="E10" i="9" l="1"/>
  <c r="D25" i="6"/>
  <c r="J13" i="9"/>
  <c r="F23" i="9"/>
  <c r="J12" i="9"/>
  <c r="J8" i="9"/>
  <c r="D23" i="9"/>
  <c r="E23" i="9" l="1"/>
  <c r="J23" i="9" s="1"/>
  <c r="J10" i="9"/>
</calcChain>
</file>

<file path=xl/sharedStrings.xml><?xml version="1.0" encoding="utf-8"?>
<sst xmlns="http://schemas.openxmlformats.org/spreadsheetml/2006/main" count="1467" uniqueCount="495">
  <si>
    <t>م</t>
  </si>
  <si>
    <t>الكميه</t>
  </si>
  <si>
    <t>السعر</t>
  </si>
  <si>
    <t>اجمالي القيمه</t>
  </si>
  <si>
    <t>B1</t>
  </si>
  <si>
    <t>B2</t>
  </si>
  <si>
    <t>B3</t>
  </si>
  <si>
    <t>B4</t>
  </si>
  <si>
    <t>B5</t>
  </si>
  <si>
    <t>B6</t>
  </si>
  <si>
    <t>B7+8+9</t>
  </si>
  <si>
    <t>B10</t>
  </si>
  <si>
    <t>B11</t>
  </si>
  <si>
    <t>A</t>
  </si>
  <si>
    <t>توزيع علي المشروعات</t>
  </si>
  <si>
    <t>توريد</t>
  </si>
  <si>
    <t>الاجمالي</t>
  </si>
  <si>
    <t>سند التوريد</t>
  </si>
  <si>
    <t>التاريخ</t>
  </si>
  <si>
    <t>المورد</t>
  </si>
  <si>
    <t>محمد علي</t>
  </si>
  <si>
    <t>هانى سالم</t>
  </si>
  <si>
    <t>صبرى</t>
  </si>
  <si>
    <t>محمد كشرى</t>
  </si>
  <si>
    <t>نبيل خوازيق</t>
  </si>
  <si>
    <t>عيد طوب</t>
  </si>
  <si>
    <t>حساب قديم</t>
  </si>
  <si>
    <t>اسمنت</t>
  </si>
  <si>
    <t>قديم</t>
  </si>
  <si>
    <t>27/7/2022</t>
  </si>
  <si>
    <t>دار الجوده</t>
  </si>
  <si>
    <t>15/8/2022</t>
  </si>
  <si>
    <t>17/8/2022</t>
  </si>
  <si>
    <t>19/7/2022</t>
  </si>
  <si>
    <t>16/8/2022</t>
  </si>
  <si>
    <t>العاديه</t>
  </si>
  <si>
    <t>كمره</t>
  </si>
  <si>
    <t>من حساب اللبشه</t>
  </si>
  <si>
    <t>لودر</t>
  </si>
  <si>
    <t>لفه سلك</t>
  </si>
  <si>
    <t>21/7/2022</t>
  </si>
  <si>
    <t>18/8/2022</t>
  </si>
  <si>
    <t>رماله</t>
  </si>
  <si>
    <t>كيلو مسمار B2</t>
  </si>
  <si>
    <t>B2 10لفات خرطوم</t>
  </si>
  <si>
    <t>ونش B2</t>
  </si>
  <si>
    <t>31/7/2022</t>
  </si>
  <si>
    <t>14/8/2022</t>
  </si>
  <si>
    <t>المشروعات</t>
  </si>
  <si>
    <t>لودر B5</t>
  </si>
  <si>
    <t>هزازB5</t>
  </si>
  <si>
    <t>اكراميه B5</t>
  </si>
  <si>
    <t>بنزين B5</t>
  </si>
  <si>
    <t>مرحل من سبتمبر</t>
  </si>
  <si>
    <t>استلام نقديه 4901</t>
  </si>
  <si>
    <t>مياه قارون</t>
  </si>
  <si>
    <t>كهرباء قارون</t>
  </si>
  <si>
    <t>اكراميه اسمنت B2</t>
  </si>
  <si>
    <t>اجمالي المصروفات الشهريه</t>
  </si>
  <si>
    <t>النقديه المستلمه شهريا</t>
  </si>
  <si>
    <t>الرصيد النهائى</t>
  </si>
  <si>
    <t>كشف مصروفات شهريه قارون</t>
  </si>
  <si>
    <t>الاسم /</t>
  </si>
  <si>
    <t>علي كشرى</t>
  </si>
  <si>
    <t>الوصف</t>
  </si>
  <si>
    <t>المصروفات</t>
  </si>
  <si>
    <t>المستلم</t>
  </si>
  <si>
    <t>التوصيف</t>
  </si>
  <si>
    <t>الماليات</t>
  </si>
  <si>
    <t xml:space="preserve">الاسم / </t>
  </si>
  <si>
    <t>الحسابات / محمد عبد المطلب</t>
  </si>
  <si>
    <t>التوقيع /</t>
  </si>
  <si>
    <t>م/ احمد كشرى</t>
  </si>
  <si>
    <t>مرحل من اغسطس</t>
  </si>
  <si>
    <t>سلف قارون</t>
  </si>
  <si>
    <t>صيانه مكنه المياه B5</t>
  </si>
  <si>
    <t>هزاز B2</t>
  </si>
  <si>
    <t>مناديل قارون</t>
  </si>
  <si>
    <t>لودرنقل زلط فينو B5</t>
  </si>
  <si>
    <t>لودر B2</t>
  </si>
  <si>
    <t>مصاريف</t>
  </si>
  <si>
    <t>بنزين فسبا</t>
  </si>
  <si>
    <t>مشمع B5</t>
  </si>
  <si>
    <t>سلك رباط  B5</t>
  </si>
  <si>
    <t>سكر قارون</t>
  </si>
  <si>
    <t>شمبر B2</t>
  </si>
  <si>
    <t>استلام نقديه 377</t>
  </si>
  <si>
    <t>لودر B8</t>
  </si>
  <si>
    <t xml:space="preserve"> تنظيف خوازيق B7+8+9</t>
  </si>
  <si>
    <t>استلام نقديه 380</t>
  </si>
  <si>
    <t>خرطوم غازومنظم انبوبه قارون</t>
  </si>
  <si>
    <t>عدد 4 جلبه  B5</t>
  </si>
  <si>
    <t>سباكه  B5 بالمصنعيه</t>
  </si>
  <si>
    <t>سباكه  B5</t>
  </si>
  <si>
    <t>سباكه قارون</t>
  </si>
  <si>
    <t>لودر B11</t>
  </si>
  <si>
    <t>جروف ومقشه قارون</t>
  </si>
  <si>
    <t>صاروخ B5</t>
  </si>
  <si>
    <t>عمال B5</t>
  </si>
  <si>
    <t>استلام نقديه 384</t>
  </si>
  <si>
    <t>لوح ابلاكش B2</t>
  </si>
  <si>
    <t>عزل B5 خرسانه</t>
  </si>
  <si>
    <t>مصطفى تسعاوى</t>
  </si>
  <si>
    <t>نجار مسلح العاديه B5</t>
  </si>
  <si>
    <t>اكراميه اسمنت B5</t>
  </si>
  <si>
    <t>لفه سلك رباط B11</t>
  </si>
  <si>
    <t>اكراميه حديد  B2</t>
  </si>
  <si>
    <t xml:space="preserve">مصاريف </t>
  </si>
  <si>
    <t>استلام نقديه 385</t>
  </si>
  <si>
    <t>تغير فلتر قارون</t>
  </si>
  <si>
    <t>لفه سلك رباطB8</t>
  </si>
  <si>
    <t>هزاز B5</t>
  </si>
  <si>
    <t>ابراهيم الكهربائى B2</t>
  </si>
  <si>
    <t>لفه سلك رباطB5</t>
  </si>
  <si>
    <t>نجار مسلح كمره B5</t>
  </si>
  <si>
    <t xml:space="preserve"> كمره B7+8+9</t>
  </si>
  <si>
    <t>سلك رباط  B2</t>
  </si>
  <si>
    <t>سبرتو قارون</t>
  </si>
  <si>
    <t>استلام نقديه 387</t>
  </si>
  <si>
    <t>B2 40طن اسمنت</t>
  </si>
  <si>
    <t>ينسون وشاى ومناديل قارون</t>
  </si>
  <si>
    <t>عزل B2</t>
  </si>
  <si>
    <t>بنزين اللانسر</t>
  </si>
  <si>
    <t>كاوتش اللانسر</t>
  </si>
  <si>
    <t>شاى وسكر قارون</t>
  </si>
  <si>
    <t>حنفيات قارون</t>
  </si>
  <si>
    <t>استلام نقديه 393</t>
  </si>
  <si>
    <t>نجار مسلح اللبشه B5</t>
  </si>
  <si>
    <t>بيد شهاب علي مرتين</t>
  </si>
  <si>
    <t>مرافق قارون</t>
  </si>
  <si>
    <t>زراجين B5</t>
  </si>
  <si>
    <t>سلك رباط B5</t>
  </si>
  <si>
    <t>تركيب عداد قارون</t>
  </si>
  <si>
    <t>جبس B8</t>
  </si>
  <si>
    <t>سلك رباط B2</t>
  </si>
  <si>
    <t>تنزيل زلط</t>
  </si>
  <si>
    <t>تحريب حديد</t>
  </si>
  <si>
    <t>قلب حنفيه قارون</t>
  </si>
  <si>
    <t>الواح فوم B5</t>
  </si>
  <si>
    <t>مستلزمات لغرفه التسويق قارون</t>
  </si>
  <si>
    <t>لمبات قارون</t>
  </si>
  <si>
    <t>كشافات قارون</t>
  </si>
  <si>
    <t>ماكينه مياه B5</t>
  </si>
  <si>
    <t>ازمه قارون</t>
  </si>
  <si>
    <t>خشب لليفط قارون</t>
  </si>
  <si>
    <t>استلام نقديه 389</t>
  </si>
  <si>
    <t>مصاريف الحاج احمد</t>
  </si>
  <si>
    <t xml:space="preserve">استلام نقديه </t>
  </si>
  <si>
    <t xml:space="preserve">اسمنت كاش </t>
  </si>
  <si>
    <t>لفه سلك رباط B5</t>
  </si>
  <si>
    <t>استلام نقديه 400</t>
  </si>
  <si>
    <t>فاتوره تليفون ارضي</t>
  </si>
  <si>
    <t>قهوه و شاي وطلبات بوفيه</t>
  </si>
  <si>
    <t xml:space="preserve">رواتب شهر 9 </t>
  </si>
  <si>
    <t>بنزين للماكينه</t>
  </si>
  <si>
    <t>كشف مصروفات شهريه B2</t>
  </si>
  <si>
    <t xml:space="preserve">بنزين </t>
  </si>
  <si>
    <t>استلام نقديه 337</t>
  </si>
  <si>
    <t>زراجين B2</t>
  </si>
  <si>
    <t>خامات لابواب الحمامات</t>
  </si>
  <si>
    <t>بنا للحمامات</t>
  </si>
  <si>
    <t>اكراميه B2</t>
  </si>
  <si>
    <t>قبض اغسطس</t>
  </si>
  <si>
    <t>فاتوره كهرباء من ايمن</t>
  </si>
  <si>
    <t>لفتين سلك B2</t>
  </si>
  <si>
    <t>استلام نقديه 339</t>
  </si>
  <si>
    <t>سيراميك حمامات قارون</t>
  </si>
  <si>
    <t>سباكه حمامات قارون</t>
  </si>
  <si>
    <t>رماله B2</t>
  </si>
  <si>
    <t>هزازB2</t>
  </si>
  <si>
    <t>يوميه صاروخ B2</t>
  </si>
  <si>
    <t>حدادB2</t>
  </si>
  <si>
    <t>استلام نقديه 343</t>
  </si>
  <si>
    <t>نت قارون</t>
  </si>
  <si>
    <t>مصاريف قارون</t>
  </si>
  <si>
    <t>عامل للحمامات</t>
  </si>
  <si>
    <t>بن قارون</t>
  </si>
  <si>
    <t>استلام نقديه 352</t>
  </si>
  <si>
    <t>بنزين التويوتا</t>
  </si>
  <si>
    <t>قفل ورزه لباب الحمام قارون</t>
  </si>
  <si>
    <t>مفك قارون</t>
  </si>
  <si>
    <t>مشاريب لعميل</t>
  </si>
  <si>
    <t>اسمنت للحمامات قارون</t>
  </si>
  <si>
    <t>استلام نقديه 354</t>
  </si>
  <si>
    <t>خرطوم كهرباء B2</t>
  </si>
  <si>
    <t>فيشه كهرباء</t>
  </si>
  <si>
    <t>لوح ابلاكاش B2</t>
  </si>
  <si>
    <t xml:space="preserve">صيانه ماسوره مياه قارون مصنعيه وخامات </t>
  </si>
  <si>
    <t>لودر B7</t>
  </si>
  <si>
    <t>رمل للحمامات</t>
  </si>
  <si>
    <t>استلام نقديه 358</t>
  </si>
  <si>
    <t>سباكه عداد الميه</t>
  </si>
  <si>
    <t>انبوبه قارون</t>
  </si>
  <si>
    <t>سكروشاى</t>
  </si>
  <si>
    <t>اسواق الشريف</t>
  </si>
  <si>
    <t>B2  3لفات سلك رباط</t>
  </si>
  <si>
    <t>هزازB2 يومين</t>
  </si>
  <si>
    <t>مسطح 3 شعله</t>
  </si>
  <si>
    <t xml:space="preserve"> B2 10طن اسمنت الاستاذ </t>
  </si>
  <si>
    <t>استلام نقديه 365</t>
  </si>
  <si>
    <t>كوبايات ومساحه</t>
  </si>
  <si>
    <t>استلام نقديه 367</t>
  </si>
  <si>
    <t>استلام نقديه 370</t>
  </si>
  <si>
    <t>تليفون ارضي قارون</t>
  </si>
  <si>
    <t>قاطع كهربائى</t>
  </si>
  <si>
    <t xml:space="preserve">فاتوره كهرباء </t>
  </si>
  <si>
    <t>مصنعيه الكهرباء</t>
  </si>
  <si>
    <t>صاروخ وشفره وعامل B2</t>
  </si>
  <si>
    <t>الحاج احمد مصاريف</t>
  </si>
  <si>
    <t>سكر وينسون قارون</t>
  </si>
  <si>
    <t>استلام نقديه 371</t>
  </si>
  <si>
    <t>استلام نقديه 372</t>
  </si>
  <si>
    <t xml:space="preserve">40طن اسمنت كاش </t>
  </si>
  <si>
    <t>تم التقسيم علي الابراج</t>
  </si>
  <si>
    <t>بيريل وسلك</t>
  </si>
  <si>
    <t>اكراميه عم مجدى</t>
  </si>
  <si>
    <t>بن</t>
  </si>
  <si>
    <t>لودر B9</t>
  </si>
  <si>
    <t>مناديل</t>
  </si>
  <si>
    <t xml:space="preserve">كمره </t>
  </si>
  <si>
    <t>تسليم 60%من اللبشه</t>
  </si>
  <si>
    <t>تسليم مع كل دور 1700ج</t>
  </si>
  <si>
    <t>الاعمال</t>
  </si>
  <si>
    <t>سى ووتر</t>
  </si>
  <si>
    <t>عمود3</t>
  </si>
  <si>
    <t>سقف 3</t>
  </si>
  <si>
    <t>عمود 4</t>
  </si>
  <si>
    <t>استلام نقديه 353</t>
  </si>
  <si>
    <t>اسمنت صبرى</t>
  </si>
  <si>
    <t>صبرى اسمنت</t>
  </si>
  <si>
    <t>Column1</t>
  </si>
  <si>
    <t>سقف 4</t>
  </si>
  <si>
    <t>عمود 5</t>
  </si>
  <si>
    <t>سقف 6</t>
  </si>
  <si>
    <t>عمود 6</t>
  </si>
  <si>
    <t>سقف 5</t>
  </si>
  <si>
    <t>خوازيق</t>
  </si>
  <si>
    <t>احلال</t>
  </si>
  <si>
    <t>اللبشه</t>
  </si>
  <si>
    <t>عمود 1</t>
  </si>
  <si>
    <t>سقف 1</t>
  </si>
  <si>
    <t>حفر</t>
  </si>
  <si>
    <t>مبانى</t>
  </si>
  <si>
    <t>عمود 9</t>
  </si>
  <si>
    <t>سقف 9</t>
  </si>
  <si>
    <t>عمود 10</t>
  </si>
  <si>
    <t>سقف 10</t>
  </si>
  <si>
    <t>عمود 11</t>
  </si>
  <si>
    <t>تاريخ التوريد</t>
  </si>
  <si>
    <t>لم يوقع الايصال</t>
  </si>
  <si>
    <t>بونت نايت</t>
  </si>
  <si>
    <t>شيك</t>
  </si>
  <si>
    <t>مقدم عقود 3 شقق</t>
  </si>
  <si>
    <t>حديد</t>
  </si>
  <si>
    <t>اسمنت العسكرى</t>
  </si>
  <si>
    <t>اسمنت بنى سويف</t>
  </si>
  <si>
    <t xml:space="preserve"> سى ووتر15 شكاره</t>
  </si>
  <si>
    <t>بيد الحاج احمد</t>
  </si>
  <si>
    <t>خرسانه</t>
  </si>
  <si>
    <t>بودره</t>
  </si>
  <si>
    <t>فاتوره كهرباء قارون</t>
  </si>
  <si>
    <t>ابو بلال B5</t>
  </si>
  <si>
    <t xml:space="preserve">ابوبلال </t>
  </si>
  <si>
    <t>سلك رباط B11</t>
  </si>
  <si>
    <t>بنزين B2</t>
  </si>
  <si>
    <t>سلف</t>
  </si>
  <si>
    <t>سقف 11</t>
  </si>
  <si>
    <t>فوم B5</t>
  </si>
  <si>
    <t>مصاريف غرفه التسويق</t>
  </si>
  <si>
    <t>عمود 7</t>
  </si>
  <si>
    <t>عمود2</t>
  </si>
  <si>
    <t>المسلحه</t>
  </si>
  <si>
    <t>البدروم</t>
  </si>
  <si>
    <t>الارضي</t>
  </si>
  <si>
    <t>الاول علوى</t>
  </si>
  <si>
    <t>الثانى علوى</t>
  </si>
  <si>
    <t>الثالث علوى</t>
  </si>
  <si>
    <t>الخامس علوى</t>
  </si>
  <si>
    <t>السادس علوى</t>
  </si>
  <si>
    <t>توزيع العمل B2</t>
  </si>
  <si>
    <t>الدور الارضى</t>
  </si>
  <si>
    <t>سقف 2</t>
  </si>
  <si>
    <t>عمود 3</t>
  </si>
  <si>
    <t>باقى حساب قديم</t>
  </si>
  <si>
    <t>توريد قديم</t>
  </si>
  <si>
    <t>نجار مسلح</t>
  </si>
  <si>
    <t>بازلت كشرى</t>
  </si>
  <si>
    <t>حفار</t>
  </si>
  <si>
    <t>اجمالي مصروفات قارون</t>
  </si>
  <si>
    <t>ابو سيف اسمنت</t>
  </si>
  <si>
    <t>الرابع علوى</t>
  </si>
  <si>
    <t>اجمالي المورد</t>
  </si>
  <si>
    <t>Column2</t>
  </si>
  <si>
    <t>Column3</t>
  </si>
  <si>
    <t>Column4</t>
  </si>
  <si>
    <t>Column5</t>
  </si>
  <si>
    <t>Column6</t>
  </si>
  <si>
    <t>Column7</t>
  </si>
  <si>
    <t>Column8</t>
  </si>
  <si>
    <t>20/10/2022</t>
  </si>
  <si>
    <t>كهربائى ومسامير وفيشر</t>
  </si>
  <si>
    <t>2 لفه سلك رباط B5</t>
  </si>
  <si>
    <t>باب غرفه التسويق</t>
  </si>
  <si>
    <t>2شباك</t>
  </si>
  <si>
    <t>شباك قديم</t>
  </si>
  <si>
    <t xml:space="preserve">مصنعيه النجار </t>
  </si>
  <si>
    <t>لفه سلك 6 ملى</t>
  </si>
  <si>
    <t>اجره كهربائى تركيب للكشافات</t>
  </si>
  <si>
    <t>صيانه 5 كشافات</t>
  </si>
  <si>
    <t>عدد 40 طن اسمنت B4</t>
  </si>
  <si>
    <t>عدد 30 طن اسمنت B5</t>
  </si>
  <si>
    <t>عدد 10طن اسمنت B11</t>
  </si>
  <si>
    <t>شاى قارون</t>
  </si>
  <si>
    <t>انبوبه</t>
  </si>
  <si>
    <t>عدد 4 كشافات</t>
  </si>
  <si>
    <t>استلام نقديه 360</t>
  </si>
  <si>
    <t>500طوبه B2*620</t>
  </si>
  <si>
    <t>1500 طوبه B5*620</t>
  </si>
  <si>
    <t>كاش</t>
  </si>
  <si>
    <t>كهربائى الكشافات</t>
  </si>
  <si>
    <t>Column62</t>
  </si>
  <si>
    <t>استلام نقديه 361</t>
  </si>
  <si>
    <t>اكراميه</t>
  </si>
  <si>
    <t>لفتين سلك</t>
  </si>
  <si>
    <t>ونش</t>
  </si>
  <si>
    <t>هزاز</t>
  </si>
  <si>
    <t>يوميه صاروخ</t>
  </si>
  <si>
    <t>حداد</t>
  </si>
  <si>
    <t>خرطوم B2</t>
  </si>
  <si>
    <t>لوح ابلاكاش</t>
  </si>
  <si>
    <t>م/ سلامه</t>
  </si>
  <si>
    <t>اسمنت الاستاذ</t>
  </si>
  <si>
    <t>شمبر</t>
  </si>
  <si>
    <t>اكراميه حديد</t>
  </si>
  <si>
    <t>سلك رباط</t>
  </si>
  <si>
    <t>عزل</t>
  </si>
  <si>
    <t>ابراهيم الكهربائى</t>
  </si>
  <si>
    <t>اسمنت كاش</t>
  </si>
  <si>
    <t>طن اسمنت</t>
  </si>
  <si>
    <t>بنزين لرفع المياه</t>
  </si>
  <si>
    <t>صيانه مكنه المياه</t>
  </si>
  <si>
    <t>مشمع</t>
  </si>
  <si>
    <t>سباكه لبشه</t>
  </si>
  <si>
    <t>صاروخ واسطونه</t>
  </si>
  <si>
    <t>عمال</t>
  </si>
  <si>
    <t>عزل خرسانه</t>
  </si>
  <si>
    <t xml:space="preserve"> سلك رباط</t>
  </si>
  <si>
    <t>زراجين</t>
  </si>
  <si>
    <t>ماكينه مياه</t>
  </si>
  <si>
    <t>الواح فوم</t>
  </si>
  <si>
    <t>لفه سلك رباط</t>
  </si>
  <si>
    <t>جبس</t>
  </si>
  <si>
    <t>لودر نظافه</t>
  </si>
  <si>
    <t>عيد</t>
  </si>
  <si>
    <t>استلام نقديه 362</t>
  </si>
  <si>
    <t>تنظيف خوازيق B11</t>
  </si>
  <si>
    <t>صبه كميره B11</t>
  </si>
  <si>
    <t>تنظيف خوازيق</t>
  </si>
  <si>
    <t>صبه كميره</t>
  </si>
  <si>
    <t>استلام نقديه 363</t>
  </si>
  <si>
    <t>المناره</t>
  </si>
  <si>
    <t>تصفيه حساب</t>
  </si>
  <si>
    <t>هانى سالم (حديد+اسمنت)</t>
  </si>
  <si>
    <t>دهانات لغرفه التسويق</t>
  </si>
  <si>
    <t>نقاش  لغرفه التسويق</t>
  </si>
  <si>
    <t>مرحل من اكتوبر</t>
  </si>
  <si>
    <t>تعتيق</t>
  </si>
  <si>
    <t>30طن اسمنت كاش</t>
  </si>
  <si>
    <t>40 طن اسمنت كاش</t>
  </si>
  <si>
    <t>عمود 8</t>
  </si>
  <si>
    <t>فولي</t>
  </si>
  <si>
    <t>رمل</t>
  </si>
  <si>
    <t>بازلت</t>
  </si>
  <si>
    <t>سقف 7</t>
  </si>
  <si>
    <t>فولى</t>
  </si>
  <si>
    <t>استلام نقديه 366</t>
  </si>
  <si>
    <t>استلام نقديه 364</t>
  </si>
  <si>
    <t>صيانه البوابه حداده قارون</t>
  </si>
  <si>
    <t>B2 10000طوبه كاش</t>
  </si>
  <si>
    <t xml:space="preserve"> السعر630</t>
  </si>
  <si>
    <t>مرتب اكتوبر</t>
  </si>
  <si>
    <t>سكرومصاريف</t>
  </si>
  <si>
    <t>السعر740</t>
  </si>
  <si>
    <t>الاتفاق</t>
  </si>
  <si>
    <t xml:space="preserve">الدور </t>
  </si>
  <si>
    <t>الدور الاول</t>
  </si>
  <si>
    <t>الاول</t>
  </si>
  <si>
    <t>الثانى</t>
  </si>
  <si>
    <t>الثالث</t>
  </si>
  <si>
    <t>الرابع</t>
  </si>
  <si>
    <t>الخامس</t>
  </si>
  <si>
    <t>السادس</t>
  </si>
  <si>
    <t>السابع</t>
  </si>
  <si>
    <t>الثامن</t>
  </si>
  <si>
    <t>التاسع</t>
  </si>
  <si>
    <t>الكور بيضرب *1.5</t>
  </si>
  <si>
    <t>استلام نقديه 368</t>
  </si>
  <si>
    <t>فرق حساب البدروم</t>
  </si>
  <si>
    <t xml:space="preserve">فرق حساب الارضى </t>
  </si>
  <si>
    <t>فرق حساب الاول</t>
  </si>
  <si>
    <t xml:space="preserve"> البدروم</t>
  </si>
  <si>
    <t>17640+1700=(640)</t>
  </si>
  <si>
    <t>15980+1700=(680)</t>
  </si>
  <si>
    <t xml:space="preserve"> 4م زياده في كل دور عن المرسل وتس</t>
  </si>
  <si>
    <t>استلام نقديه 374</t>
  </si>
  <si>
    <t xml:space="preserve">نت وارضى قارون </t>
  </si>
  <si>
    <t>لمبه ليد غرفه التسويق</t>
  </si>
  <si>
    <t>عزل B5</t>
  </si>
  <si>
    <t xml:space="preserve">افيزات </t>
  </si>
  <si>
    <t>عمال نظافه B2</t>
  </si>
  <si>
    <t>نظافه البرج B2 بودن البدروم</t>
  </si>
  <si>
    <t>5طن اسمنت</t>
  </si>
  <si>
    <t xml:space="preserve">طن اسمنت B5 </t>
  </si>
  <si>
    <t xml:space="preserve"> 15000طوبه كاش B2</t>
  </si>
  <si>
    <t>رمضان كهرباء الاسقف</t>
  </si>
  <si>
    <t>الدور الثانى</t>
  </si>
  <si>
    <t>الدور الثالث</t>
  </si>
  <si>
    <t>الدور الرابع</t>
  </si>
  <si>
    <t>استلام نقديه 376</t>
  </si>
  <si>
    <t>جمال البنا</t>
  </si>
  <si>
    <t xml:space="preserve">فودافون </t>
  </si>
  <si>
    <t>السابع علوى</t>
  </si>
  <si>
    <t>الثامن علوى</t>
  </si>
  <si>
    <t>التاسع علوى</t>
  </si>
  <si>
    <t>فرق عمدان</t>
  </si>
  <si>
    <t>ينسون وشاى وسكر</t>
  </si>
  <si>
    <t>(388)12395+1700</t>
  </si>
  <si>
    <t>كل دور 1700ج</t>
  </si>
  <si>
    <t>مراجعه علي</t>
  </si>
  <si>
    <t>عامل نظافه B5</t>
  </si>
  <si>
    <t>5 طن اسمنت كاش B5</t>
  </si>
  <si>
    <t>35 طن اسمنت كاش B2</t>
  </si>
  <si>
    <t>استلام نقديه 390</t>
  </si>
  <si>
    <t>مرحل من نوفمبر</t>
  </si>
  <si>
    <t>بن وسكر وشاى</t>
  </si>
  <si>
    <t>عمال شيل طوب البدروم B5</t>
  </si>
  <si>
    <t>عمال نقل طوب البدروم</t>
  </si>
  <si>
    <t>باقي قبض نوفمبر</t>
  </si>
  <si>
    <t>سلف ( قبض نوفمبر)</t>
  </si>
  <si>
    <t>استلام نقديه 394</t>
  </si>
  <si>
    <t>عمود5</t>
  </si>
  <si>
    <t>خصم هزاز</t>
  </si>
  <si>
    <t>10طن اسمنت B5</t>
  </si>
  <si>
    <t>10طن اسمنت كاش</t>
  </si>
  <si>
    <t>20طن اسمنت كاش</t>
  </si>
  <si>
    <t>مصروفات ودعايه واعلانات واسمنت كاش (علي كشرى )</t>
  </si>
  <si>
    <t>20طن اسمنت B4</t>
  </si>
  <si>
    <t>استلام نقديه 457</t>
  </si>
  <si>
    <t>فاتوره الخط الارضى</t>
  </si>
  <si>
    <t>هزاز ومكنه مياه B5</t>
  </si>
  <si>
    <t>هزاز  B5</t>
  </si>
  <si>
    <t>عامل B5</t>
  </si>
  <si>
    <t>فاتوره مشتريات</t>
  </si>
  <si>
    <t>فاتوره مشتريات بويات سيكا B5</t>
  </si>
  <si>
    <t>كهرباء الاسقف</t>
  </si>
  <si>
    <t>استلام نقديه 258</t>
  </si>
  <si>
    <t>استلام نقديه 459</t>
  </si>
  <si>
    <t>عزلB5</t>
  </si>
  <si>
    <t>استلام نقديه 461</t>
  </si>
  <si>
    <t>الدور الخامس</t>
  </si>
  <si>
    <t>القبض</t>
  </si>
  <si>
    <t>استلام نقديه بالموقع</t>
  </si>
  <si>
    <t>ونش لرفع الطوب B2</t>
  </si>
  <si>
    <t>بما فيهم ال1000 م/صلاح</t>
  </si>
  <si>
    <t>سقف5</t>
  </si>
  <si>
    <t>سقف 8</t>
  </si>
  <si>
    <t>مخصوص</t>
  </si>
  <si>
    <t>زلط</t>
  </si>
  <si>
    <t>عمود11</t>
  </si>
  <si>
    <t>سقف11</t>
  </si>
  <si>
    <t>عمود7</t>
  </si>
  <si>
    <t>سقف7</t>
  </si>
  <si>
    <t>عمود8</t>
  </si>
  <si>
    <t>سقف8</t>
  </si>
  <si>
    <t>عمود9</t>
  </si>
  <si>
    <t>حفر900متر-b7</t>
  </si>
  <si>
    <t>اللبشة</t>
  </si>
  <si>
    <t>عمود1</t>
  </si>
  <si>
    <t>سقف1</t>
  </si>
  <si>
    <t>.سقف1</t>
  </si>
  <si>
    <t>سقف2</t>
  </si>
  <si>
    <t>مباني</t>
  </si>
  <si>
    <t>A 6</t>
  </si>
  <si>
    <t>حفر 1080م × 20</t>
  </si>
  <si>
    <t>فولى ابيض</t>
  </si>
  <si>
    <t>العادية</t>
  </si>
  <si>
    <t>مباني والعادية</t>
  </si>
  <si>
    <t>لبشه</t>
  </si>
  <si>
    <t>البيـــــــــــــــــــــان</t>
  </si>
  <si>
    <t>محمد كشري - تشوين</t>
  </si>
  <si>
    <t>B7</t>
  </si>
  <si>
    <t xml:space="preserve">كميات الحديد المستخدمة </t>
  </si>
  <si>
    <t>كميات</t>
  </si>
  <si>
    <t>سعر</t>
  </si>
  <si>
    <t>الاجمالى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</si>
</sst>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-;_-* #,##0.00\-;_-* &quot;-&quot;??_-;_-@_-"/>
    <numFmt numFmtId="165" formatCode="[$-1010000]d/m/yyyy;@"/>
    <numFmt numFmtId="166" formatCode="0.000"/>
    <numFmt numFmtId="167" formatCode="#,##0.00_ ;\-#,##0.00\ "/>
    <numFmt numFmtId="168" formatCode="_-* #,##0_-;_-* #,##0\-;_-* &quot;-&quot;??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charset val="178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b/>
      <u val="singleAccounting"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 val="singleAccounting"/>
      <sz val="12"/>
      <color theme="1"/>
      <name val="Calibri"/>
      <family val="2"/>
      <scheme val="minor"/>
    </font>
    <font>
      <u val="singleAccounting"/>
      <sz val="12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20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749992370372631"/>
        <bgColor indexed="64"/>
      </patternFill>
    </fill>
  </fills>
  <borders count="56">
    <border>
      <left/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ck">
        <color auto="1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ck">
        <color auto="1"/>
      </bottom>
      <diagonal/>
    </border>
    <border>
      <left/>
      <right style="thin">
        <color indexed="64"/>
      </right>
      <top style="hair">
        <color indexed="64"/>
      </top>
      <bottom style="thick">
        <color auto="1"/>
      </bottom>
      <diagonal/>
    </border>
    <border>
      <left style="thin">
        <color indexed="64"/>
      </left>
      <right/>
      <top style="hair">
        <color indexed="64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83">
    <xf numFmtId="0" fontId="0" fillId="0" borderId="0" xfId="0"/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64" fontId="0" fillId="0" borderId="0" xfId="1" applyFont="1" applyAlignment="1">
      <alignment horizontal="center" vertical="center"/>
    </xf>
    <xf numFmtId="164" fontId="0" fillId="0" borderId="19" xfId="1" applyFont="1" applyBorder="1" applyAlignment="1">
      <alignment horizontal="center" vertical="center"/>
    </xf>
    <xf numFmtId="164" fontId="0" fillId="0" borderId="9" xfId="1" applyFont="1" applyBorder="1" applyAlignment="1">
      <alignment horizontal="center" vertical="center"/>
    </xf>
    <xf numFmtId="164" fontId="0" fillId="0" borderId="10" xfId="1" applyFont="1" applyBorder="1" applyAlignment="1">
      <alignment horizontal="center" vertical="center"/>
    </xf>
    <xf numFmtId="164" fontId="0" fillId="0" borderId="7" xfId="1" applyFont="1" applyBorder="1" applyAlignment="1">
      <alignment horizontal="center" vertical="center"/>
    </xf>
    <xf numFmtId="164" fontId="0" fillId="0" borderId="13" xfId="1" applyFont="1" applyBorder="1" applyAlignment="1">
      <alignment horizontal="center" vertical="center"/>
    </xf>
    <xf numFmtId="164" fontId="0" fillId="0" borderId="4" xfId="1" applyFont="1" applyBorder="1" applyAlignment="1">
      <alignment vertical="center"/>
    </xf>
    <xf numFmtId="164" fontId="0" fillId="0" borderId="5" xfId="1" applyFont="1" applyBorder="1" applyAlignment="1">
      <alignment vertical="center"/>
    </xf>
    <xf numFmtId="165" fontId="0" fillId="0" borderId="7" xfId="1" applyNumberFormat="1" applyFont="1" applyBorder="1" applyAlignment="1">
      <alignment horizontal="center" vertical="center"/>
    </xf>
    <xf numFmtId="165" fontId="0" fillId="0" borderId="13" xfId="1" applyNumberFormat="1" applyFont="1" applyBorder="1" applyAlignment="1">
      <alignment horizontal="center" vertical="center"/>
    </xf>
    <xf numFmtId="1" fontId="0" fillId="0" borderId="7" xfId="1" applyNumberFormat="1" applyFont="1" applyBorder="1" applyAlignment="1">
      <alignment horizontal="center" vertical="center"/>
    </xf>
    <xf numFmtId="1" fontId="0" fillId="0" borderId="13" xfId="1" applyNumberFormat="1" applyFon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1" fontId="0" fillId="0" borderId="13" xfId="0" applyNumberForma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8" xfId="1" applyNumberFormat="1" applyFont="1" applyBorder="1" applyAlignment="1">
      <alignment horizontal="center" vertical="center"/>
    </xf>
    <xf numFmtId="1" fontId="0" fillId="0" borderId="14" xfId="1" applyNumberFormat="1" applyFon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6" fontId="0" fillId="0" borderId="7" xfId="1" applyNumberFormat="1" applyFont="1" applyBorder="1" applyAlignment="1">
      <alignment horizontal="center" vertical="center"/>
    </xf>
    <xf numFmtId="166" fontId="0" fillId="0" borderId="13" xfId="1" applyNumberFormat="1" applyFont="1" applyBorder="1" applyAlignment="1">
      <alignment horizontal="center" vertical="center"/>
    </xf>
    <xf numFmtId="166" fontId="0" fillId="0" borderId="8" xfId="1" applyNumberFormat="1" applyFont="1" applyBorder="1" applyAlignment="1">
      <alignment horizontal="center" vertical="center"/>
    </xf>
    <xf numFmtId="166" fontId="0" fillId="0" borderId="14" xfId="1" applyNumberFormat="1" applyFont="1" applyBorder="1" applyAlignment="1">
      <alignment horizontal="center" vertical="center"/>
    </xf>
    <xf numFmtId="166" fontId="0" fillId="0" borderId="24" xfId="1" applyNumberFormat="1" applyFont="1" applyBorder="1" applyAlignment="1">
      <alignment horizontal="center" vertical="center"/>
    </xf>
    <xf numFmtId="166" fontId="0" fillId="2" borderId="13" xfId="1" applyNumberFormat="1" applyFont="1" applyFill="1" applyBorder="1" applyAlignment="1">
      <alignment horizontal="center" vertical="center"/>
    </xf>
    <xf numFmtId="166" fontId="0" fillId="0" borderId="13" xfId="0" applyNumberFormat="1" applyBorder="1" applyAlignment="1">
      <alignment horizontal="center" vertical="center"/>
    </xf>
    <xf numFmtId="164" fontId="0" fillId="0" borderId="24" xfId="1" applyFont="1" applyBorder="1" applyAlignment="1">
      <alignment horizontal="center" vertical="center"/>
    </xf>
    <xf numFmtId="165" fontId="0" fillId="0" borderId="24" xfId="1" applyNumberFormat="1" applyFont="1" applyBorder="1" applyAlignment="1">
      <alignment horizontal="center" vertical="center"/>
    </xf>
    <xf numFmtId="1" fontId="0" fillId="0" borderId="24" xfId="1" applyNumberFormat="1" applyFont="1" applyBorder="1" applyAlignment="1">
      <alignment horizontal="center" vertical="center"/>
    </xf>
    <xf numFmtId="164" fontId="0" fillId="3" borderId="9" xfId="1" applyFont="1" applyFill="1" applyBorder="1" applyAlignment="1">
      <alignment horizontal="center" vertical="center"/>
    </xf>
    <xf numFmtId="164" fontId="4" fillId="0" borderId="0" xfId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0" fontId="4" fillId="0" borderId="28" xfId="0" applyFont="1" applyBorder="1" applyAlignment="1">
      <alignment horizontal="center"/>
    </xf>
    <xf numFmtId="165" fontId="5" fillId="0" borderId="27" xfId="0" applyNumberFormat="1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165" fontId="4" fillId="0" borderId="30" xfId="0" applyNumberFormat="1" applyFont="1" applyBorder="1" applyAlignment="1">
      <alignment horizontal="center" vertical="center"/>
    </xf>
    <xf numFmtId="164" fontId="4" fillId="0" borderId="30" xfId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5" fontId="4" fillId="0" borderId="0" xfId="0" applyNumberFormat="1" applyFont="1" applyBorder="1" applyAlignment="1">
      <alignment horizontal="center" vertical="center"/>
    </xf>
    <xf numFmtId="164" fontId="4" fillId="0" borderId="0" xfId="1" applyFont="1" applyBorder="1" applyAlignment="1">
      <alignment horizontal="center" vertical="center"/>
    </xf>
    <xf numFmtId="14" fontId="4" fillId="0" borderId="0" xfId="0" applyNumberFormat="1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165" fontId="6" fillId="0" borderId="0" xfId="0" applyNumberFormat="1" applyFont="1" applyAlignment="1">
      <alignment horizontal="center"/>
    </xf>
    <xf numFmtId="164" fontId="6" fillId="0" borderId="0" xfId="1" applyFont="1" applyAlignment="1">
      <alignment horizontal="center"/>
    </xf>
    <xf numFmtId="165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164" fontId="7" fillId="0" borderId="0" xfId="1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164" fontId="6" fillId="0" borderId="27" xfId="1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164" fontId="8" fillId="0" borderId="0" xfId="1" applyFont="1" applyBorder="1" applyAlignment="1">
      <alignment horizontal="center"/>
    </xf>
    <xf numFmtId="165" fontId="6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164" fontId="6" fillId="0" borderId="0" xfId="1" applyFont="1" applyBorder="1" applyAlignment="1">
      <alignment horizontal="center"/>
    </xf>
    <xf numFmtId="165" fontId="6" fillId="0" borderId="27" xfId="0" applyNumberFormat="1" applyFont="1" applyBorder="1" applyAlignment="1">
      <alignment horizontal="center"/>
    </xf>
    <xf numFmtId="165" fontId="7" fillId="0" borderId="27" xfId="0" applyNumberFormat="1" applyFont="1" applyBorder="1" applyAlignment="1">
      <alignment horizontal="center"/>
    </xf>
    <xf numFmtId="164" fontId="7" fillId="0" borderId="27" xfId="1" applyFont="1" applyBorder="1" applyAlignment="1">
      <alignment horizontal="center"/>
    </xf>
    <xf numFmtId="164" fontId="8" fillId="0" borderId="27" xfId="1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165" fontId="7" fillId="0" borderId="31" xfId="0" applyNumberFormat="1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164" fontId="7" fillId="0" borderId="31" xfId="1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2" fontId="0" fillId="0" borderId="7" xfId="0" applyNumberFormat="1" applyBorder="1" applyAlignment="1">
      <alignment horizontal="center" vertical="center"/>
    </xf>
    <xf numFmtId="2" fontId="0" fillId="0" borderId="13" xfId="0" applyNumberFormat="1" applyBorder="1" applyAlignment="1">
      <alignment horizontal="center" vertical="center"/>
    </xf>
    <xf numFmtId="2" fontId="0" fillId="0" borderId="13" xfId="1" applyNumberFormat="1" applyFont="1" applyBorder="1" applyAlignment="1">
      <alignment horizontal="center" vertical="center"/>
    </xf>
    <xf numFmtId="164" fontId="0" fillId="5" borderId="0" xfId="1" applyFont="1" applyFill="1" applyAlignment="1">
      <alignment horizontal="center" vertical="center"/>
    </xf>
    <xf numFmtId="1" fontId="0" fillId="5" borderId="13" xfId="1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2" fontId="0" fillId="0" borderId="13" xfId="0" applyNumberFormat="1" applyFont="1" applyBorder="1" applyAlignment="1">
      <alignment horizontal="center" vertical="center"/>
    </xf>
    <xf numFmtId="164" fontId="1" fillId="0" borderId="0" xfId="1" applyFont="1" applyAlignment="1">
      <alignment horizontal="center" vertical="center"/>
    </xf>
    <xf numFmtId="164" fontId="1" fillId="0" borderId="9" xfId="1" applyFont="1" applyBorder="1" applyAlignment="1">
      <alignment horizontal="center" vertical="center"/>
    </xf>
    <xf numFmtId="164" fontId="1" fillId="0" borderId="10" xfId="1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2" fontId="0" fillId="0" borderId="7" xfId="0" applyNumberFormat="1" applyFont="1" applyBorder="1" applyAlignment="1">
      <alignment horizontal="center" vertical="center"/>
    </xf>
    <xf numFmtId="164" fontId="1" fillId="0" borderId="7" xfId="1" applyFont="1" applyBorder="1" applyAlignment="1">
      <alignment horizontal="center" vertical="center"/>
    </xf>
    <xf numFmtId="165" fontId="1" fillId="0" borderId="7" xfId="1" applyNumberFormat="1" applyFont="1" applyBorder="1" applyAlignment="1">
      <alignment horizontal="center" vertical="center"/>
    </xf>
    <xf numFmtId="167" fontId="1" fillId="0" borderId="7" xfId="1" applyNumberFormat="1" applyFont="1" applyBorder="1" applyAlignment="1">
      <alignment horizontal="center" vertical="center"/>
    </xf>
    <xf numFmtId="167" fontId="1" fillId="0" borderId="8" xfId="1" applyNumberFormat="1" applyFont="1" applyBorder="1" applyAlignment="1">
      <alignment horizontal="center" vertical="center"/>
    </xf>
    <xf numFmtId="164" fontId="1" fillId="0" borderId="13" xfId="1" applyFont="1" applyBorder="1" applyAlignment="1">
      <alignment horizontal="center" vertical="center"/>
    </xf>
    <xf numFmtId="165" fontId="1" fillId="0" borderId="13" xfId="1" applyNumberFormat="1" applyFont="1" applyBorder="1" applyAlignment="1">
      <alignment horizontal="center" vertical="center"/>
    </xf>
    <xf numFmtId="1" fontId="1" fillId="0" borderId="13" xfId="1" applyNumberFormat="1" applyFont="1" applyBorder="1" applyAlignment="1">
      <alignment horizontal="center" vertical="center"/>
    </xf>
    <xf numFmtId="167" fontId="1" fillId="0" borderId="13" xfId="1" applyNumberFormat="1" applyFont="1" applyBorder="1" applyAlignment="1">
      <alignment horizontal="center" vertical="center"/>
    </xf>
    <xf numFmtId="167" fontId="1" fillId="0" borderId="14" xfId="1" applyNumberFormat="1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2" fontId="1" fillId="0" borderId="13" xfId="1" applyNumberFormat="1" applyFont="1" applyBorder="1" applyAlignment="1">
      <alignment horizontal="center" vertical="center"/>
    </xf>
    <xf numFmtId="164" fontId="1" fillId="0" borderId="4" xfId="1" applyFont="1" applyBorder="1" applyAlignment="1">
      <alignment vertical="center"/>
    </xf>
    <xf numFmtId="164" fontId="1" fillId="0" borderId="5" xfId="1" applyFont="1" applyBorder="1" applyAlignment="1">
      <alignment vertical="center"/>
    </xf>
    <xf numFmtId="1" fontId="0" fillId="3" borderId="13" xfId="1" applyNumberFormat="1" applyFont="1" applyFill="1" applyBorder="1" applyAlignment="1">
      <alignment horizontal="center" vertical="center"/>
    </xf>
    <xf numFmtId="1" fontId="0" fillId="3" borderId="13" xfId="0" applyNumberFormat="1" applyFill="1" applyBorder="1" applyAlignment="1">
      <alignment horizontal="center" vertical="center"/>
    </xf>
    <xf numFmtId="1" fontId="0" fillId="4" borderId="13" xfId="1" applyNumberFormat="1" applyFont="1" applyFill="1" applyBorder="1" applyAlignment="1">
      <alignment horizontal="center" vertical="center"/>
    </xf>
    <xf numFmtId="1" fontId="0" fillId="4" borderId="13" xfId="0" applyNumberFormat="1" applyFill="1" applyBorder="1" applyAlignment="1">
      <alignment horizontal="center" vertical="center"/>
    </xf>
    <xf numFmtId="1" fontId="0" fillId="6" borderId="13" xfId="0" applyNumberFormat="1" applyFill="1" applyBorder="1" applyAlignment="1">
      <alignment horizontal="center" vertical="center"/>
    </xf>
    <xf numFmtId="1" fontId="0" fillId="6" borderId="13" xfId="1" applyNumberFormat="1" applyFont="1" applyFill="1" applyBorder="1" applyAlignment="1">
      <alignment horizontal="center" vertical="center"/>
    </xf>
    <xf numFmtId="1" fontId="0" fillId="7" borderId="13" xfId="0" applyNumberFormat="1" applyFill="1" applyBorder="1" applyAlignment="1">
      <alignment horizontal="center" vertical="center"/>
    </xf>
    <xf numFmtId="1" fontId="0" fillId="7" borderId="13" xfId="1" applyNumberFormat="1" applyFont="1" applyFill="1" applyBorder="1" applyAlignment="1">
      <alignment horizontal="center" vertical="center"/>
    </xf>
    <xf numFmtId="164" fontId="0" fillId="6" borderId="9" xfId="1" applyFont="1" applyFill="1" applyBorder="1" applyAlignment="1">
      <alignment horizontal="center" vertical="center"/>
    </xf>
    <xf numFmtId="164" fontId="0" fillId="4" borderId="9" xfId="1" applyFont="1" applyFill="1" applyBorder="1" applyAlignment="1">
      <alignment horizontal="center" vertical="center"/>
    </xf>
    <xf numFmtId="165" fontId="0" fillId="0" borderId="0" xfId="1" applyNumberFormat="1" applyFont="1" applyAlignment="1">
      <alignment horizontal="center" vertical="center"/>
    </xf>
    <xf numFmtId="164" fontId="3" fillId="9" borderId="13" xfId="1" applyFont="1" applyFill="1" applyBorder="1" applyAlignment="1">
      <alignment horizontal="center" vertical="center"/>
    </xf>
    <xf numFmtId="165" fontId="3" fillId="9" borderId="13" xfId="1" applyNumberFormat="1" applyFont="1" applyFill="1" applyBorder="1" applyAlignment="1">
      <alignment horizontal="center" vertical="center"/>
    </xf>
    <xf numFmtId="164" fontId="3" fillId="2" borderId="0" xfId="1" applyFont="1" applyFill="1" applyAlignment="1">
      <alignment horizontal="center" vertical="center"/>
    </xf>
    <xf numFmtId="164" fontId="3" fillId="2" borderId="7" xfId="1" applyFont="1" applyFill="1" applyBorder="1" applyAlignment="1">
      <alignment horizontal="center" vertical="center"/>
    </xf>
    <xf numFmtId="164" fontId="3" fillId="2" borderId="13" xfId="1" applyFont="1" applyFill="1" applyBorder="1" applyAlignment="1">
      <alignment horizontal="center" vertical="center"/>
    </xf>
    <xf numFmtId="164" fontId="11" fillId="0" borderId="0" xfId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0" fillId="3" borderId="13" xfId="1" applyNumberFormat="1" applyFont="1" applyFill="1" applyBorder="1" applyAlignment="1">
      <alignment horizontal="center" vertical="center"/>
    </xf>
    <xf numFmtId="164" fontId="0" fillId="0" borderId="7" xfId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6" fontId="0" fillId="0" borderId="25" xfId="1" applyNumberFormat="1" applyFont="1" applyBorder="1" applyAlignment="1">
      <alignment horizontal="center" vertical="center"/>
    </xf>
    <xf numFmtId="1" fontId="0" fillId="0" borderId="24" xfId="0" applyNumberFormat="1" applyBorder="1" applyAlignment="1">
      <alignment horizontal="center" vertical="center"/>
    </xf>
    <xf numFmtId="1" fontId="0" fillId="0" borderId="25" xfId="1" applyNumberFormat="1" applyFont="1" applyBorder="1" applyAlignment="1">
      <alignment horizontal="center" vertical="center"/>
    </xf>
    <xf numFmtId="2" fontId="0" fillId="0" borderId="24" xfId="0" applyNumberFormat="1" applyFont="1" applyBorder="1" applyAlignment="1">
      <alignment horizontal="center" vertical="center"/>
    </xf>
    <xf numFmtId="164" fontId="1" fillId="0" borderId="24" xfId="1" applyFont="1" applyBorder="1" applyAlignment="1">
      <alignment horizontal="center" vertical="center"/>
    </xf>
    <xf numFmtId="165" fontId="1" fillId="0" borderId="24" xfId="1" applyNumberFormat="1" applyFont="1" applyBorder="1" applyAlignment="1">
      <alignment horizontal="center" vertical="center"/>
    </xf>
    <xf numFmtId="167" fontId="1" fillId="0" borderId="24" xfId="1" applyNumberFormat="1" applyFont="1" applyBorder="1" applyAlignment="1">
      <alignment horizontal="center" vertical="center"/>
    </xf>
    <xf numFmtId="167" fontId="1" fillId="0" borderId="25" xfId="1" applyNumberFormat="1" applyFont="1" applyBorder="1" applyAlignment="1">
      <alignment horizontal="center" vertical="center"/>
    </xf>
    <xf numFmtId="1" fontId="0" fillId="10" borderId="13" xfId="1" applyNumberFormat="1" applyFont="1" applyFill="1" applyBorder="1" applyAlignment="1">
      <alignment horizontal="center" vertical="center"/>
    </xf>
    <xf numFmtId="1" fontId="0" fillId="2" borderId="13" xfId="1" applyNumberFormat="1" applyFont="1" applyFill="1" applyBorder="1" applyAlignment="1">
      <alignment horizontal="center" vertical="center"/>
    </xf>
    <xf numFmtId="1" fontId="0" fillId="12" borderId="13" xfId="1" applyNumberFormat="1" applyFont="1" applyFill="1" applyBorder="1" applyAlignment="1">
      <alignment horizontal="center" vertical="center"/>
    </xf>
    <xf numFmtId="164" fontId="0" fillId="13" borderId="9" xfId="1" applyFont="1" applyFill="1" applyBorder="1" applyAlignment="1">
      <alignment horizontal="center" vertical="center"/>
    </xf>
    <xf numFmtId="166" fontId="0" fillId="13" borderId="13" xfId="1" applyNumberFormat="1" applyFont="1" applyFill="1" applyBorder="1" applyAlignment="1">
      <alignment horizontal="center" vertical="center"/>
    </xf>
    <xf numFmtId="166" fontId="0" fillId="3" borderId="13" xfId="1" applyNumberFormat="1" applyFont="1" applyFill="1" applyBorder="1" applyAlignment="1">
      <alignment horizontal="center" vertical="center"/>
    </xf>
    <xf numFmtId="166" fontId="0" fillId="11" borderId="13" xfId="1" applyNumberFormat="1" applyFont="1" applyFill="1" applyBorder="1" applyAlignment="1">
      <alignment horizontal="center" vertical="center"/>
    </xf>
    <xf numFmtId="164" fontId="0" fillId="14" borderId="9" xfId="1" applyFont="1" applyFill="1" applyBorder="1" applyAlignment="1">
      <alignment horizontal="center" vertical="center"/>
    </xf>
    <xf numFmtId="164" fontId="0" fillId="11" borderId="9" xfId="1" applyFont="1" applyFill="1" applyBorder="1" applyAlignment="1">
      <alignment horizontal="center" vertical="center"/>
    </xf>
    <xf numFmtId="166" fontId="0" fillId="13" borderId="7" xfId="1" applyNumberFormat="1" applyFont="1" applyFill="1" applyBorder="1" applyAlignment="1">
      <alignment horizontal="center" vertical="center"/>
    </xf>
    <xf numFmtId="166" fontId="0" fillId="13" borderId="13" xfId="0" applyNumberFormat="1" applyFill="1" applyBorder="1" applyAlignment="1">
      <alignment horizontal="center" vertical="center"/>
    </xf>
    <xf numFmtId="166" fontId="0" fillId="11" borderId="13" xfId="0" applyNumberFormat="1" applyFill="1" applyBorder="1" applyAlignment="1">
      <alignment horizontal="center" vertical="center"/>
    </xf>
    <xf numFmtId="166" fontId="0" fillId="4" borderId="13" xfId="0" applyNumberFormat="1" applyFill="1" applyBorder="1" applyAlignment="1">
      <alignment horizontal="center" vertical="center"/>
    </xf>
    <xf numFmtId="166" fontId="0" fillId="4" borderId="13" xfId="1" applyNumberFormat="1" applyFont="1" applyFill="1" applyBorder="1" applyAlignment="1">
      <alignment horizontal="center" vertical="center"/>
    </xf>
    <xf numFmtId="166" fontId="0" fillId="13" borderId="7" xfId="0" applyNumberFormat="1" applyFill="1" applyBorder="1" applyAlignment="1">
      <alignment horizontal="center" vertical="center"/>
    </xf>
    <xf numFmtId="166" fontId="0" fillId="2" borderId="13" xfId="0" applyNumberFormat="1" applyFill="1" applyBorder="1" applyAlignment="1">
      <alignment horizontal="center" vertical="center"/>
    </xf>
    <xf numFmtId="164" fontId="0" fillId="12" borderId="9" xfId="1" applyFont="1" applyFill="1" applyBorder="1" applyAlignment="1">
      <alignment horizontal="center" vertical="center"/>
    </xf>
    <xf numFmtId="1" fontId="0" fillId="14" borderId="13" xfId="1" applyNumberFormat="1" applyFont="1" applyFill="1" applyBorder="1" applyAlignment="1">
      <alignment horizontal="center" vertical="center"/>
    </xf>
    <xf numFmtId="166" fontId="0" fillId="0" borderId="7" xfId="1" applyNumberFormat="1" applyFont="1" applyBorder="1" applyAlignment="1">
      <alignment vertical="center"/>
    </xf>
    <xf numFmtId="166" fontId="0" fillId="0" borderId="13" xfId="1" applyNumberFormat="1" applyFont="1" applyBorder="1" applyAlignment="1">
      <alignment vertical="center"/>
    </xf>
    <xf numFmtId="164" fontId="0" fillId="0" borderId="9" xfId="1" applyFont="1" applyBorder="1" applyAlignment="1">
      <alignment vertical="center"/>
    </xf>
    <xf numFmtId="164" fontId="4" fillId="0" borderId="24" xfId="1" applyFont="1" applyBorder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164" fontId="4" fillId="0" borderId="13" xfId="1" applyFont="1" applyBorder="1" applyAlignment="1">
      <alignment horizontal="center" vertical="center"/>
    </xf>
    <xf numFmtId="1" fontId="0" fillId="0" borderId="0" xfId="0" applyNumberFormat="1" applyFont="1" applyAlignment="1">
      <alignment horizontal="center" vertical="center"/>
    </xf>
    <xf numFmtId="1" fontId="1" fillId="0" borderId="0" xfId="1" applyNumberFormat="1" applyFont="1" applyAlignment="1">
      <alignment horizontal="center" vertical="center"/>
    </xf>
    <xf numFmtId="164" fontId="4" fillId="10" borderId="36" xfId="1" applyFont="1" applyFill="1" applyBorder="1" applyAlignment="1">
      <alignment horizontal="center" vertical="center"/>
    </xf>
    <xf numFmtId="164" fontId="4" fillId="10" borderId="24" xfId="1" applyFont="1" applyFill="1" applyBorder="1" applyAlignment="1">
      <alignment horizontal="center" vertical="center"/>
    </xf>
    <xf numFmtId="164" fontId="4" fillId="10" borderId="13" xfId="1" applyFont="1" applyFill="1" applyBorder="1" applyAlignment="1">
      <alignment horizontal="center" vertical="center"/>
    </xf>
    <xf numFmtId="164" fontId="1" fillId="10" borderId="13" xfId="1" applyFont="1" applyFill="1" applyBorder="1" applyAlignment="1">
      <alignment horizontal="center" vertical="center"/>
    </xf>
    <xf numFmtId="0" fontId="0" fillId="10" borderId="34" xfId="0" applyFont="1" applyFill="1" applyBorder="1" applyAlignment="1">
      <alignment horizontal="center" vertical="center"/>
    </xf>
    <xf numFmtId="164" fontId="1" fillId="10" borderId="34" xfId="1" applyFont="1" applyFill="1" applyBorder="1" applyAlignment="1">
      <alignment horizontal="center" vertical="center"/>
    </xf>
    <xf numFmtId="0" fontId="0" fillId="10" borderId="36" xfId="0" applyFont="1" applyFill="1" applyBorder="1" applyAlignment="1">
      <alignment horizontal="center" vertical="center"/>
    </xf>
    <xf numFmtId="0" fontId="0" fillId="10" borderId="37" xfId="0" applyFont="1" applyFill="1" applyBorder="1" applyAlignment="1">
      <alignment horizontal="center" vertical="center"/>
    </xf>
    <xf numFmtId="0" fontId="0" fillId="10" borderId="38" xfId="0" applyFont="1" applyFill="1" applyBorder="1" applyAlignment="1">
      <alignment horizontal="center" vertical="center"/>
    </xf>
    <xf numFmtId="0" fontId="4" fillId="10" borderId="39" xfId="0" applyFont="1" applyFill="1" applyBorder="1" applyAlignment="1">
      <alignment horizontal="center" vertical="center"/>
    </xf>
    <xf numFmtId="0" fontId="4" fillId="10" borderId="40" xfId="0" applyFont="1" applyFill="1" applyBorder="1" applyAlignment="1">
      <alignment horizontal="center" vertical="center"/>
    </xf>
    <xf numFmtId="0" fontId="0" fillId="10" borderId="40" xfId="0" applyFont="1" applyFill="1" applyBorder="1" applyAlignment="1">
      <alignment horizontal="center" vertical="center"/>
    </xf>
    <xf numFmtId="164" fontId="4" fillId="0" borderId="35" xfId="1" applyFont="1" applyBorder="1" applyAlignment="1">
      <alignment horizontal="center" vertical="center"/>
    </xf>
    <xf numFmtId="164" fontId="4" fillId="0" borderId="43" xfId="1" applyFont="1" applyBorder="1" applyAlignment="1">
      <alignment horizontal="center" vertical="center"/>
    </xf>
    <xf numFmtId="164" fontId="1" fillId="0" borderId="43" xfId="1" applyFont="1" applyBorder="1" applyAlignment="1">
      <alignment horizontal="center" vertical="center"/>
    </xf>
    <xf numFmtId="0" fontId="0" fillId="10" borderId="39" xfId="0" applyFont="1" applyFill="1" applyBorder="1" applyAlignment="1">
      <alignment horizontal="center" vertical="center"/>
    </xf>
    <xf numFmtId="0" fontId="0" fillId="10" borderId="24" xfId="0" applyFont="1" applyFill="1" applyBorder="1" applyAlignment="1">
      <alignment horizontal="center" vertical="center"/>
    </xf>
    <xf numFmtId="164" fontId="1" fillId="10" borderId="24" xfId="1" applyFont="1" applyFill="1" applyBorder="1" applyAlignment="1">
      <alignment horizontal="center" vertical="center"/>
    </xf>
    <xf numFmtId="164" fontId="1" fillId="10" borderId="44" xfId="1" applyFont="1" applyFill="1" applyBorder="1" applyAlignment="1">
      <alignment horizontal="center" vertical="center"/>
    </xf>
    <xf numFmtId="0" fontId="4" fillId="10" borderId="45" xfId="0" applyFont="1" applyFill="1" applyBorder="1" applyAlignment="1">
      <alignment horizontal="center" vertical="center"/>
    </xf>
    <xf numFmtId="164" fontId="4" fillId="10" borderId="11" xfId="1" applyFont="1" applyFill="1" applyBorder="1" applyAlignment="1">
      <alignment horizontal="center" vertical="center"/>
    </xf>
    <xf numFmtId="164" fontId="12" fillId="10" borderId="11" xfId="1" applyFont="1" applyFill="1" applyBorder="1" applyAlignment="1">
      <alignment horizontal="center" vertical="center"/>
    </xf>
    <xf numFmtId="167" fontId="12" fillId="10" borderId="46" xfId="1" applyNumberFormat="1" applyFont="1" applyFill="1" applyBorder="1" applyAlignment="1">
      <alignment horizontal="center" vertical="center"/>
    </xf>
    <xf numFmtId="164" fontId="1" fillId="10" borderId="42" xfId="1" applyFont="1" applyFill="1" applyBorder="1" applyAlignment="1">
      <alignment horizontal="center" vertical="center" wrapText="1"/>
    </xf>
    <xf numFmtId="164" fontId="4" fillId="10" borderId="41" xfId="1" applyFont="1" applyFill="1" applyBorder="1" applyAlignment="1">
      <alignment horizontal="center" vertical="center" wrapText="1"/>
    </xf>
    <xf numFmtId="2" fontId="0" fillId="4" borderId="13" xfId="0" applyNumberFormat="1" applyFill="1" applyBorder="1" applyAlignment="1">
      <alignment horizontal="center" vertical="center"/>
    </xf>
    <xf numFmtId="164" fontId="0" fillId="4" borderId="13" xfId="1" applyFont="1" applyFill="1" applyBorder="1" applyAlignment="1">
      <alignment horizontal="center" vertical="center"/>
    </xf>
    <xf numFmtId="164" fontId="0" fillId="11" borderId="13" xfId="1" applyFont="1" applyFill="1" applyBorder="1" applyAlignment="1">
      <alignment horizontal="center" vertical="center"/>
    </xf>
    <xf numFmtId="166" fontId="0" fillId="0" borderId="9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0" fillId="3" borderId="13" xfId="1" applyFont="1" applyFill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165" fontId="0" fillId="0" borderId="9" xfId="1" applyNumberFormat="1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165" fontId="4" fillId="0" borderId="48" xfId="0" applyNumberFormat="1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165" fontId="4" fillId="0" borderId="49" xfId="0" applyNumberFormat="1" applyFont="1" applyBorder="1" applyAlignment="1">
      <alignment horizontal="center" vertical="center"/>
    </xf>
    <xf numFmtId="2" fontId="0" fillId="3" borderId="9" xfId="1" applyNumberFormat="1" applyFont="1" applyFill="1" applyBorder="1" applyAlignment="1">
      <alignment horizontal="center" vertical="center"/>
    </xf>
    <xf numFmtId="164" fontId="0" fillId="16" borderId="13" xfId="1" applyFont="1" applyFill="1" applyBorder="1" applyAlignment="1">
      <alignment horizontal="center" vertical="center"/>
    </xf>
    <xf numFmtId="2" fontId="0" fillId="16" borderId="13" xfId="1" applyNumberFormat="1" applyFont="1" applyFill="1" applyBorder="1" applyAlignment="1">
      <alignment horizontal="center" vertical="center"/>
    </xf>
    <xf numFmtId="2" fontId="0" fillId="16" borderId="9" xfId="1" applyNumberFormat="1" applyFont="1" applyFill="1" applyBorder="1" applyAlignment="1">
      <alignment horizontal="center" vertical="center"/>
    </xf>
    <xf numFmtId="164" fontId="0" fillId="17" borderId="13" xfId="1" applyFont="1" applyFill="1" applyBorder="1" applyAlignment="1">
      <alignment horizontal="center" vertical="center"/>
    </xf>
    <xf numFmtId="2" fontId="0" fillId="17" borderId="13" xfId="1" applyNumberFormat="1" applyFont="1" applyFill="1" applyBorder="1" applyAlignment="1">
      <alignment horizontal="center" vertical="center"/>
    </xf>
    <xf numFmtId="2" fontId="0" fillId="17" borderId="9" xfId="1" applyNumberFormat="1" applyFont="1" applyFill="1" applyBorder="1" applyAlignment="1">
      <alignment horizontal="center" vertical="center"/>
    </xf>
    <xf numFmtId="164" fontId="0" fillId="18" borderId="13" xfId="1" applyFont="1" applyFill="1" applyBorder="1" applyAlignment="1">
      <alignment horizontal="center" vertical="center"/>
    </xf>
    <xf numFmtId="2" fontId="0" fillId="18" borderId="13" xfId="1" applyNumberFormat="1" applyFont="1" applyFill="1" applyBorder="1" applyAlignment="1">
      <alignment horizontal="center" vertical="center"/>
    </xf>
    <xf numFmtId="2" fontId="0" fillId="18" borderId="9" xfId="1" applyNumberFormat="1" applyFont="1" applyFill="1" applyBorder="1" applyAlignment="1">
      <alignment horizontal="center" vertical="center"/>
    </xf>
    <xf numFmtId="164" fontId="0" fillId="19" borderId="13" xfId="1" applyFont="1" applyFill="1" applyBorder="1" applyAlignment="1">
      <alignment horizontal="center" vertical="center"/>
    </xf>
    <xf numFmtId="0" fontId="0" fillId="19" borderId="14" xfId="0" applyFill="1" applyBorder="1" applyAlignment="1">
      <alignment horizontal="center" vertical="center"/>
    </xf>
    <xf numFmtId="2" fontId="0" fillId="19" borderId="13" xfId="1" applyNumberFormat="1" applyFont="1" applyFill="1" applyBorder="1" applyAlignment="1">
      <alignment horizontal="center" vertical="center"/>
    </xf>
    <xf numFmtId="1" fontId="0" fillId="19" borderId="14" xfId="0" applyNumberFormat="1" applyFill="1" applyBorder="1" applyAlignment="1">
      <alignment horizontal="center" vertical="center"/>
    </xf>
    <xf numFmtId="2" fontId="0" fillId="19" borderId="9" xfId="1" applyNumberFormat="1" applyFont="1" applyFill="1" applyBorder="1" applyAlignment="1">
      <alignment horizontal="center" vertical="center"/>
    </xf>
    <xf numFmtId="1" fontId="0" fillId="19" borderId="10" xfId="0" applyNumberForma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0" fillId="0" borderId="30" xfId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4" fontId="0" fillId="0" borderId="13" xfId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164" fontId="0" fillId="0" borderId="1" xfId="1" applyFont="1" applyBorder="1" applyAlignment="1">
      <alignment vertical="center"/>
    </xf>
    <xf numFmtId="164" fontId="0" fillId="0" borderId="2" xfId="1" applyFont="1" applyBorder="1" applyAlignment="1">
      <alignment vertical="center"/>
    </xf>
    <xf numFmtId="166" fontId="0" fillId="3" borderId="7" xfId="1" applyNumberFormat="1" applyFont="1" applyFill="1" applyBorder="1" applyAlignment="1">
      <alignment horizontal="center" vertical="center"/>
    </xf>
    <xf numFmtId="14" fontId="0" fillId="0" borderId="0" xfId="1" applyNumberFormat="1" applyFont="1" applyAlignment="1">
      <alignment horizontal="center" vertical="center"/>
    </xf>
    <xf numFmtId="164" fontId="0" fillId="0" borderId="13" xfId="1" applyFont="1" applyBorder="1" applyAlignment="1">
      <alignment horizontal="center" vertical="center"/>
    </xf>
    <xf numFmtId="164" fontId="0" fillId="9" borderId="13" xfId="1" applyFont="1" applyFill="1" applyBorder="1" applyAlignment="1">
      <alignment horizontal="center" vertical="center"/>
    </xf>
    <xf numFmtId="1" fontId="0" fillId="9" borderId="13" xfId="1" applyNumberFormat="1" applyFont="1" applyFill="1" applyBorder="1" applyAlignment="1">
      <alignment horizontal="center" vertical="center"/>
    </xf>
    <xf numFmtId="164" fontId="0" fillId="20" borderId="13" xfId="1" applyFont="1" applyFill="1" applyBorder="1" applyAlignment="1">
      <alignment horizontal="center" vertical="center"/>
    </xf>
    <xf numFmtId="1" fontId="0" fillId="20" borderId="13" xfId="1" applyNumberFormat="1" applyFont="1" applyFill="1" applyBorder="1" applyAlignment="1">
      <alignment horizontal="center" vertical="center"/>
    </xf>
    <xf numFmtId="164" fontId="0" fillId="0" borderId="7" xfId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4" fontId="0" fillId="0" borderId="13" xfId="1" applyFont="1" applyBorder="1" applyAlignment="1">
      <alignment horizontal="center" vertical="center"/>
    </xf>
    <xf numFmtId="164" fontId="0" fillId="2" borderId="13" xfId="1" applyFont="1" applyFill="1" applyBorder="1" applyAlignment="1">
      <alignment horizontal="center" vertical="center"/>
    </xf>
    <xf numFmtId="165" fontId="0" fillId="2" borderId="13" xfId="1" applyNumberFormat="1" applyFont="1" applyFill="1" applyBorder="1" applyAlignment="1">
      <alignment horizontal="center" vertical="center"/>
    </xf>
    <xf numFmtId="164" fontId="0" fillId="2" borderId="0" xfId="1" applyFont="1" applyFill="1" applyAlignment="1">
      <alignment horizontal="center" vertical="center"/>
    </xf>
    <xf numFmtId="0" fontId="0" fillId="3" borderId="7" xfId="1" applyNumberFormat="1" applyFont="1" applyFill="1" applyBorder="1" applyAlignment="1">
      <alignment horizontal="center" vertical="center"/>
    </xf>
    <xf numFmtId="0" fontId="0" fillId="3" borderId="13" xfId="1" applyNumberFormat="1" applyFont="1" applyFill="1" applyBorder="1" applyAlignment="1">
      <alignment horizontal="center" vertical="center"/>
    </xf>
    <xf numFmtId="0" fontId="0" fillId="0" borderId="7" xfId="0" applyNumberFormat="1" applyBorder="1" applyAlignment="1">
      <alignment horizontal="center" vertical="center"/>
    </xf>
    <xf numFmtId="0" fontId="0" fillId="0" borderId="13" xfId="0" applyNumberFormat="1" applyBorder="1" applyAlignment="1">
      <alignment horizontal="center" vertical="center"/>
    </xf>
    <xf numFmtId="0" fontId="0" fillId="0" borderId="13" xfId="1" applyNumberFormat="1" applyFont="1" applyBorder="1" applyAlignment="1">
      <alignment horizontal="center" vertical="center"/>
    </xf>
    <xf numFmtId="0" fontId="1" fillId="0" borderId="13" xfId="1" applyNumberFormat="1" applyFont="1" applyBorder="1" applyAlignment="1">
      <alignment horizontal="center" vertical="center"/>
    </xf>
    <xf numFmtId="0" fontId="4" fillId="0" borderId="13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0" fillId="0" borderId="7" xfId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4" fontId="0" fillId="0" borderId="13" xfId="1" applyFont="1" applyBorder="1" applyAlignment="1">
      <alignment horizontal="center" vertical="center"/>
    </xf>
    <xf numFmtId="0" fontId="0" fillId="0" borderId="24" xfId="1" applyNumberFormat="1" applyFont="1" applyBorder="1" applyAlignment="1">
      <alignment horizontal="center" vertical="center"/>
    </xf>
    <xf numFmtId="166" fontId="0" fillId="3" borderId="24" xfId="1" applyNumberFormat="1" applyFont="1" applyFill="1" applyBorder="1" applyAlignment="1">
      <alignment horizontal="center" vertical="center"/>
    </xf>
    <xf numFmtId="166" fontId="0" fillId="3" borderId="25" xfId="1" applyNumberFormat="1" applyFont="1" applyFill="1" applyBorder="1" applyAlignment="1">
      <alignment horizontal="center" vertical="center"/>
    </xf>
    <xf numFmtId="166" fontId="0" fillId="3" borderId="14" xfId="1" applyNumberFormat="1" applyFont="1" applyFill="1" applyBorder="1" applyAlignment="1">
      <alignment horizontal="center" vertical="center"/>
    </xf>
    <xf numFmtId="164" fontId="0" fillId="22" borderId="24" xfId="1" applyFont="1" applyFill="1" applyBorder="1" applyAlignment="1">
      <alignment horizontal="center" vertical="center"/>
    </xf>
    <xf numFmtId="166" fontId="0" fillId="22" borderId="25" xfId="1" applyNumberFormat="1" applyFont="1" applyFill="1" applyBorder="1" applyAlignment="1">
      <alignment horizontal="center" vertical="center"/>
    </xf>
    <xf numFmtId="166" fontId="0" fillId="23" borderId="7" xfId="1" applyNumberFormat="1" applyFont="1" applyFill="1" applyBorder="1" applyAlignment="1">
      <alignment horizontal="center" vertical="center"/>
    </xf>
    <xf numFmtId="166" fontId="0" fillId="23" borderId="13" xfId="1" applyNumberFormat="1" applyFont="1" applyFill="1" applyBorder="1" applyAlignment="1">
      <alignment horizontal="center" vertical="center"/>
    </xf>
    <xf numFmtId="0" fontId="0" fillId="24" borderId="0" xfId="0" applyFill="1" applyAlignment="1">
      <alignment horizontal="center" vertical="center"/>
    </xf>
    <xf numFmtId="164" fontId="0" fillId="24" borderId="0" xfId="1" applyFont="1" applyFill="1" applyAlignment="1">
      <alignment horizontal="center" vertical="center"/>
    </xf>
    <xf numFmtId="165" fontId="0" fillId="3" borderId="13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4" fillId="10" borderId="13" xfId="1" applyFont="1" applyFill="1" applyBorder="1" applyAlignment="1">
      <alignment horizontal="center" vertical="center" wrapText="1"/>
    </xf>
    <xf numFmtId="164" fontId="0" fillId="0" borderId="7" xfId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4" fontId="0" fillId="0" borderId="13" xfId="1" applyFont="1" applyBorder="1" applyAlignment="1">
      <alignment horizontal="center" vertical="center"/>
    </xf>
    <xf numFmtId="3" fontId="0" fillId="0" borderId="7" xfId="1" applyNumberFormat="1" applyFont="1" applyBorder="1" applyAlignment="1">
      <alignment horizontal="center" vertical="center"/>
    </xf>
    <xf numFmtId="3" fontId="0" fillId="0" borderId="24" xfId="1" applyNumberFormat="1" applyFont="1" applyBorder="1" applyAlignment="1">
      <alignment horizontal="center" vertical="center"/>
    </xf>
    <xf numFmtId="3" fontId="0" fillId="0" borderId="13" xfId="1" applyNumberFormat="1" applyFont="1" applyBorder="1" applyAlignment="1">
      <alignment horizontal="center" vertical="center"/>
    </xf>
    <xf numFmtId="3" fontId="0" fillId="4" borderId="13" xfId="1" applyNumberFormat="1" applyFont="1" applyFill="1" applyBorder="1" applyAlignment="1">
      <alignment horizontal="center" vertical="center"/>
    </xf>
    <xf numFmtId="3" fontId="0" fillId="3" borderId="13" xfId="1" applyNumberFormat="1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6" fontId="0" fillId="0" borderId="13" xfId="0" applyNumberFormat="1" applyBorder="1" applyAlignment="1">
      <alignment horizontal="center" vertical="center"/>
    </xf>
    <xf numFmtId="164" fontId="0" fillId="0" borderId="13" xfId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5" fillId="10" borderId="13" xfId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" fontId="0" fillId="17" borderId="13" xfId="0" applyNumberFormat="1" applyFill="1" applyBorder="1" applyAlignment="1">
      <alignment horizontal="center" vertical="center"/>
    </xf>
    <xf numFmtId="165" fontId="0" fillId="17" borderId="13" xfId="1" applyNumberFormat="1" applyFont="1" applyFill="1" applyBorder="1" applyAlignment="1">
      <alignment horizontal="center" vertical="center"/>
    </xf>
    <xf numFmtId="164" fontId="3" fillId="17" borderId="13" xfId="1" applyFont="1" applyFill="1" applyBorder="1" applyAlignment="1">
      <alignment horizontal="center" vertical="center"/>
    </xf>
    <xf numFmtId="165" fontId="3" fillId="17" borderId="13" xfId="1" applyNumberFormat="1" applyFont="1" applyFill="1" applyBorder="1" applyAlignment="1">
      <alignment horizontal="center" vertical="center"/>
    </xf>
    <xf numFmtId="1" fontId="0" fillId="17" borderId="13" xfId="1" applyNumberFormat="1" applyFont="1" applyFill="1" applyBorder="1" applyAlignment="1">
      <alignment horizontal="center" vertical="center"/>
    </xf>
    <xf numFmtId="0" fontId="0" fillId="17" borderId="12" xfId="0" applyFill="1" applyBorder="1" applyAlignment="1">
      <alignment horizontal="center" vertical="center"/>
    </xf>
    <xf numFmtId="0" fontId="0" fillId="17" borderId="0" xfId="0" applyFill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165" fontId="0" fillId="4" borderId="13" xfId="1" applyNumberFormat="1" applyFont="1" applyFill="1" applyBorder="1" applyAlignment="1">
      <alignment horizontal="center" vertical="center"/>
    </xf>
    <xf numFmtId="164" fontId="3" fillId="4" borderId="13" xfId="1" applyFont="1" applyFill="1" applyBorder="1" applyAlignment="1">
      <alignment horizontal="center" vertical="center"/>
    </xf>
    <xf numFmtId="165" fontId="3" fillId="4" borderId="13" xfId="1" applyNumberFormat="1" applyFont="1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4" fontId="0" fillId="0" borderId="13" xfId="1" applyFont="1" applyBorder="1" applyAlignment="1">
      <alignment horizontal="center" vertical="center"/>
    </xf>
    <xf numFmtId="164" fontId="0" fillId="0" borderId="13" xfId="1" applyFont="1" applyBorder="1" applyAlignment="1">
      <alignment horizontal="center" vertical="center"/>
    </xf>
    <xf numFmtId="164" fontId="0" fillId="6" borderId="13" xfId="1" applyFont="1" applyFill="1" applyBorder="1" applyAlignment="1">
      <alignment horizontal="center" vertical="center"/>
    </xf>
    <xf numFmtId="1" fontId="16" fillId="6" borderId="13" xfId="1" applyNumberFormat="1" applyFont="1" applyFill="1" applyBorder="1" applyAlignment="1">
      <alignment horizontal="center" vertical="center"/>
    </xf>
    <xf numFmtId="164" fontId="16" fillId="6" borderId="13" xfId="1" applyFont="1" applyFill="1" applyBorder="1" applyAlignment="1">
      <alignment horizontal="center" vertical="center"/>
    </xf>
    <xf numFmtId="164" fontId="0" fillId="5" borderId="13" xfId="1" applyFont="1" applyFill="1" applyBorder="1" applyAlignment="1">
      <alignment horizontal="center" vertical="center"/>
    </xf>
    <xf numFmtId="0" fontId="0" fillId="25" borderId="12" xfId="0" applyFill="1" applyBorder="1" applyAlignment="1">
      <alignment horizontal="center" vertical="center"/>
    </xf>
    <xf numFmtId="1" fontId="0" fillId="25" borderId="13" xfId="0" applyNumberFormat="1" applyFill="1" applyBorder="1" applyAlignment="1">
      <alignment horizontal="center" vertical="center"/>
    </xf>
    <xf numFmtId="164" fontId="0" fillId="25" borderId="13" xfId="1" applyFont="1" applyFill="1" applyBorder="1" applyAlignment="1">
      <alignment horizontal="center" vertical="center"/>
    </xf>
    <xf numFmtId="165" fontId="0" fillId="25" borderId="13" xfId="1" applyNumberFormat="1" applyFont="1" applyFill="1" applyBorder="1" applyAlignment="1">
      <alignment horizontal="center" vertical="center"/>
    </xf>
    <xf numFmtId="164" fontId="3" fillId="25" borderId="13" xfId="1" applyFont="1" applyFill="1" applyBorder="1" applyAlignment="1">
      <alignment horizontal="center" vertical="center"/>
    </xf>
    <xf numFmtId="165" fontId="3" fillId="25" borderId="13" xfId="1" applyNumberFormat="1" applyFont="1" applyFill="1" applyBorder="1" applyAlignment="1">
      <alignment horizontal="center" vertical="center"/>
    </xf>
    <xf numFmtId="1" fontId="0" fillId="25" borderId="13" xfId="1" applyNumberFormat="1" applyFont="1" applyFill="1" applyBorder="1" applyAlignment="1">
      <alignment horizontal="center" vertical="center"/>
    </xf>
    <xf numFmtId="0" fontId="0" fillId="25" borderId="0" xfId="0" applyFill="1" applyAlignment="1">
      <alignment horizontal="center" vertical="center"/>
    </xf>
    <xf numFmtId="164" fontId="0" fillId="13" borderId="13" xfId="1" applyFont="1" applyFill="1" applyBorder="1" applyAlignment="1">
      <alignment horizontal="center" vertical="center"/>
    </xf>
    <xf numFmtId="164" fontId="0" fillId="0" borderId="14" xfId="1" applyFont="1" applyBorder="1" applyAlignment="1">
      <alignment horizontal="center" vertical="center"/>
    </xf>
    <xf numFmtId="164" fontId="0" fillId="4" borderId="14" xfId="1" applyFont="1" applyFill="1" applyBorder="1" applyAlignment="1">
      <alignment horizontal="center" vertical="center"/>
    </xf>
    <xf numFmtId="164" fontId="0" fillId="17" borderId="14" xfId="1" applyFont="1" applyFill="1" applyBorder="1" applyAlignment="1">
      <alignment horizontal="center" vertical="center"/>
    </xf>
    <xf numFmtId="164" fontId="0" fillId="25" borderId="14" xfId="1" applyFont="1" applyFill="1" applyBorder="1" applyAlignment="1">
      <alignment horizontal="center" vertical="center"/>
    </xf>
    <xf numFmtId="164" fontId="0" fillId="7" borderId="14" xfId="1" applyFont="1" applyFill="1" applyBorder="1" applyAlignment="1">
      <alignment horizontal="center" vertical="center"/>
    </xf>
    <xf numFmtId="164" fontId="0" fillId="13" borderId="14" xfId="1" applyFont="1" applyFill="1" applyBorder="1" applyAlignment="1">
      <alignment horizontal="center" vertical="center"/>
    </xf>
    <xf numFmtId="164" fontId="0" fillId="0" borderId="8" xfId="1" applyFont="1" applyBorder="1" applyAlignment="1">
      <alignment horizontal="center" vertical="center"/>
    </xf>
    <xf numFmtId="1" fontId="10" fillId="8" borderId="13" xfId="0" applyNumberFormat="1" applyFont="1" applyFill="1" applyBorder="1" applyAlignment="1">
      <alignment horizontal="center" vertical="center"/>
    </xf>
    <xf numFmtId="164" fontId="10" fillId="8" borderId="13" xfId="1" applyFont="1" applyFill="1" applyBorder="1" applyAlignment="1">
      <alignment horizontal="center" vertical="center"/>
    </xf>
    <xf numFmtId="165" fontId="10" fillId="8" borderId="13" xfId="1" applyNumberFormat="1" applyFont="1" applyFill="1" applyBorder="1" applyAlignment="1">
      <alignment horizontal="center" vertical="center"/>
    </xf>
    <xf numFmtId="1" fontId="10" fillId="8" borderId="13" xfId="1" applyNumberFormat="1" applyFont="1" applyFill="1" applyBorder="1" applyAlignment="1">
      <alignment horizontal="center" vertical="center"/>
    </xf>
    <xf numFmtId="164" fontId="10" fillId="8" borderId="14" xfId="1" applyFont="1" applyFill="1" applyBorder="1" applyAlignment="1">
      <alignment horizontal="center" vertical="center"/>
    </xf>
    <xf numFmtId="164" fontId="17" fillId="0" borderId="13" xfId="1" applyFont="1" applyBorder="1" applyAlignment="1">
      <alignment horizontal="center" vertical="center"/>
    </xf>
    <xf numFmtId="164" fontId="18" fillId="9" borderId="13" xfId="1" applyFont="1" applyFill="1" applyBorder="1" applyAlignment="1">
      <alignment horizontal="center" vertical="center"/>
    </xf>
    <xf numFmtId="164" fontId="17" fillId="3" borderId="13" xfId="1" applyFont="1" applyFill="1" applyBorder="1" applyAlignment="1">
      <alignment horizontal="center" vertical="center"/>
    </xf>
    <xf numFmtId="164" fontId="17" fillId="4" borderId="13" xfId="1" applyFont="1" applyFill="1" applyBorder="1" applyAlignment="1">
      <alignment horizontal="center" vertical="center"/>
    </xf>
    <xf numFmtId="164" fontId="17" fillId="5" borderId="13" xfId="1" applyFont="1" applyFill="1" applyBorder="1" applyAlignment="1">
      <alignment horizontal="center" vertical="center"/>
    </xf>
    <xf numFmtId="164" fontId="17" fillId="13" borderId="14" xfId="1" applyFont="1" applyFill="1" applyBorder="1" applyAlignment="1">
      <alignment horizontal="center" vertical="center"/>
    </xf>
    <xf numFmtId="164" fontId="17" fillId="0" borderId="12" xfId="1" applyFont="1" applyBorder="1" applyAlignment="1">
      <alignment horizontal="center" vertical="center"/>
    </xf>
    <xf numFmtId="164" fontId="17" fillId="6" borderId="13" xfId="1" applyFont="1" applyFill="1" applyBorder="1" applyAlignment="1">
      <alignment horizontal="center" vertical="center"/>
    </xf>
    <xf numFmtId="164" fontId="17" fillId="13" borderId="13" xfId="1" applyFont="1" applyFill="1" applyBorder="1" applyAlignment="1">
      <alignment horizontal="center" vertical="center"/>
    </xf>
    <xf numFmtId="164" fontId="17" fillId="0" borderId="0" xfId="1" applyFont="1" applyAlignment="1">
      <alignment horizontal="center" vertical="center"/>
    </xf>
    <xf numFmtId="164" fontId="11" fillId="0" borderId="9" xfId="1" applyFont="1" applyBorder="1" applyAlignment="1">
      <alignment horizontal="center" vertical="center"/>
    </xf>
    <xf numFmtId="164" fontId="11" fillId="0" borderId="10" xfId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64" fontId="0" fillId="7" borderId="13" xfId="1" applyFont="1" applyFill="1" applyBorder="1" applyAlignment="1">
      <alignment horizontal="center" vertical="center"/>
    </xf>
    <xf numFmtId="164" fontId="2" fillId="0" borderId="4" xfId="1" applyFont="1" applyBorder="1" applyAlignment="1"/>
    <xf numFmtId="164" fontId="0" fillId="0" borderId="21" xfId="1" applyFont="1" applyBorder="1" applyAlignment="1">
      <alignment horizontal="center" vertical="center"/>
    </xf>
    <xf numFmtId="164" fontId="0" fillId="0" borderId="7" xfId="1" applyFont="1" applyBorder="1" applyAlignment="1">
      <alignment horizontal="center" vertical="center"/>
    </xf>
    <xf numFmtId="164" fontId="0" fillId="0" borderId="13" xfId="1" applyFont="1" applyBorder="1" applyAlignment="1">
      <alignment horizontal="center" vertical="center"/>
    </xf>
    <xf numFmtId="164" fontId="0" fillId="13" borderId="7" xfId="1" applyFont="1" applyFill="1" applyBorder="1" applyAlignment="1">
      <alignment horizontal="center" vertical="center"/>
    </xf>
    <xf numFmtId="164" fontId="0" fillId="0" borderId="7" xfId="1" applyFont="1" applyBorder="1" applyAlignment="1">
      <alignment horizontal="center" vertical="center"/>
    </xf>
    <xf numFmtId="164" fontId="0" fillId="0" borderId="11" xfId="1" applyFont="1" applyBorder="1" applyAlignment="1">
      <alignment horizontal="center" vertical="center"/>
    </xf>
    <xf numFmtId="164" fontId="0" fillId="0" borderId="13" xfId="1" applyFont="1" applyBorder="1" applyAlignment="1">
      <alignment horizontal="center" vertical="center"/>
    </xf>
    <xf numFmtId="164" fontId="20" fillId="4" borderId="13" xfId="1" applyFont="1" applyFill="1" applyBorder="1" applyAlignment="1">
      <alignment horizontal="center" vertical="center"/>
    </xf>
    <xf numFmtId="0" fontId="20" fillId="26" borderId="12" xfId="0" applyFont="1" applyFill="1" applyBorder="1" applyAlignment="1">
      <alignment horizontal="center" vertical="center"/>
    </xf>
    <xf numFmtId="1" fontId="20" fillId="26" borderId="13" xfId="0" applyNumberFormat="1" applyFont="1" applyFill="1" applyBorder="1" applyAlignment="1">
      <alignment horizontal="center" vertical="center"/>
    </xf>
    <xf numFmtId="164" fontId="20" fillId="26" borderId="13" xfId="1" applyFont="1" applyFill="1" applyBorder="1" applyAlignment="1">
      <alignment horizontal="center" vertical="center"/>
    </xf>
    <xf numFmtId="165" fontId="20" fillId="26" borderId="13" xfId="1" applyNumberFormat="1" applyFont="1" applyFill="1" applyBorder="1" applyAlignment="1">
      <alignment horizontal="center" vertical="center"/>
    </xf>
    <xf numFmtId="1" fontId="20" fillId="26" borderId="13" xfId="1" applyNumberFormat="1" applyFont="1" applyFill="1" applyBorder="1" applyAlignment="1">
      <alignment horizontal="center" vertical="center"/>
    </xf>
    <xf numFmtId="164" fontId="20" fillId="26" borderId="14" xfId="1" applyFont="1" applyFill="1" applyBorder="1" applyAlignment="1">
      <alignment horizontal="center" vertical="center"/>
    </xf>
    <xf numFmtId="0" fontId="20" fillId="26" borderId="0" xfId="0" applyFont="1" applyFill="1" applyAlignment="1">
      <alignment horizontal="center" vertical="center"/>
    </xf>
    <xf numFmtId="0" fontId="21" fillId="26" borderId="12" xfId="0" applyFont="1" applyFill="1" applyBorder="1" applyAlignment="1">
      <alignment horizontal="center" vertical="center"/>
    </xf>
    <xf numFmtId="1" fontId="21" fillId="26" borderId="13" xfId="0" applyNumberFormat="1" applyFont="1" applyFill="1" applyBorder="1" applyAlignment="1">
      <alignment horizontal="center" vertical="center"/>
    </xf>
    <xf numFmtId="164" fontId="21" fillId="26" borderId="13" xfId="1" applyFont="1" applyFill="1" applyBorder="1" applyAlignment="1">
      <alignment horizontal="center" vertical="center"/>
    </xf>
    <xf numFmtId="165" fontId="21" fillId="26" borderId="13" xfId="1" applyNumberFormat="1" applyFont="1" applyFill="1" applyBorder="1" applyAlignment="1">
      <alignment horizontal="center" vertical="center"/>
    </xf>
    <xf numFmtId="1" fontId="21" fillId="26" borderId="13" xfId="1" applyNumberFormat="1" applyFont="1" applyFill="1" applyBorder="1" applyAlignment="1">
      <alignment horizontal="center" vertical="center"/>
    </xf>
    <xf numFmtId="164" fontId="21" fillId="26" borderId="14" xfId="1" applyFont="1" applyFill="1" applyBorder="1" applyAlignment="1">
      <alignment horizontal="center" vertical="center"/>
    </xf>
    <xf numFmtId="0" fontId="21" fillId="26" borderId="0" xfId="0" applyFont="1" applyFill="1" applyAlignment="1">
      <alignment horizontal="center" vertical="center"/>
    </xf>
    <xf numFmtId="0" fontId="22" fillId="26" borderId="12" xfId="0" applyFont="1" applyFill="1" applyBorder="1" applyAlignment="1">
      <alignment horizontal="center" vertical="center"/>
    </xf>
    <xf numFmtId="1" fontId="22" fillId="26" borderId="13" xfId="0" applyNumberFormat="1" applyFont="1" applyFill="1" applyBorder="1" applyAlignment="1">
      <alignment horizontal="center" vertical="center"/>
    </xf>
    <xf numFmtId="164" fontId="22" fillId="26" borderId="13" xfId="1" applyFont="1" applyFill="1" applyBorder="1" applyAlignment="1">
      <alignment horizontal="center" vertical="center"/>
    </xf>
    <xf numFmtId="165" fontId="22" fillId="26" borderId="13" xfId="1" applyNumberFormat="1" applyFont="1" applyFill="1" applyBorder="1" applyAlignment="1">
      <alignment horizontal="center" vertical="center"/>
    </xf>
    <xf numFmtId="1" fontId="22" fillId="26" borderId="13" xfId="1" applyNumberFormat="1" applyFont="1" applyFill="1" applyBorder="1" applyAlignment="1">
      <alignment horizontal="center" vertical="center"/>
    </xf>
    <xf numFmtId="164" fontId="22" fillId="26" borderId="14" xfId="1" applyFont="1" applyFill="1" applyBorder="1" applyAlignment="1">
      <alignment horizontal="center" vertical="center"/>
    </xf>
    <xf numFmtId="0" fontId="22" fillId="26" borderId="0" xfId="0" applyFont="1" applyFill="1" applyAlignment="1">
      <alignment horizontal="center" vertical="center"/>
    </xf>
    <xf numFmtId="0" fontId="23" fillId="26" borderId="12" xfId="0" applyFont="1" applyFill="1" applyBorder="1" applyAlignment="1">
      <alignment horizontal="center" vertical="center"/>
    </xf>
    <xf numFmtId="1" fontId="23" fillId="26" borderId="13" xfId="0" applyNumberFormat="1" applyFont="1" applyFill="1" applyBorder="1" applyAlignment="1">
      <alignment horizontal="center" vertical="center"/>
    </xf>
    <xf numFmtId="164" fontId="23" fillId="26" borderId="13" xfId="1" applyFont="1" applyFill="1" applyBorder="1" applyAlignment="1">
      <alignment horizontal="center" vertical="center"/>
    </xf>
    <xf numFmtId="165" fontId="23" fillId="26" borderId="13" xfId="1" applyNumberFormat="1" applyFont="1" applyFill="1" applyBorder="1" applyAlignment="1">
      <alignment horizontal="center" vertical="center"/>
    </xf>
    <xf numFmtId="1" fontId="23" fillId="26" borderId="13" xfId="1" applyNumberFormat="1" applyFont="1" applyFill="1" applyBorder="1" applyAlignment="1">
      <alignment horizontal="center" vertical="center"/>
    </xf>
    <xf numFmtId="0" fontId="23" fillId="26" borderId="0" xfId="0" applyFont="1" applyFill="1" applyAlignment="1">
      <alignment horizontal="center" vertical="center"/>
    </xf>
    <xf numFmtId="164" fontId="21" fillId="4" borderId="13" xfId="1" applyFont="1" applyFill="1" applyBorder="1" applyAlignment="1">
      <alignment horizontal="center" vertical="center"/>
    </xf>
    <xf numFmtId="164" fontId="22" fillId="4" borderId="13" xfId="1" applyFont="1" applyFill="1" applyBorder="1" applyAlignment="1">
      <alignment horizontal="center" vertical="center"/>
    </xf>
    <xf numFmtId="164" fontId="23" fillId="4" borderId="14" xfId="1" applyFont="1" applyFill="1" applyBorder="1" applyAlignment="1">
      <alignment horizontal="center" vertical="center"/>
    </xf>
    <xf numFmtId="164" fontId="0" fillId="10" borderId="13" xfId="1" applyFont="1" applyFill="1" applyBorder="1" applyAlignment="1">
      <alignment horizontal="center" vertical="center"/>
    </xf>
    <xf numFmtId="164" fontId="0" fillId="14" borderId="13" xfId="1" applyFont="1" applyFill="1" applyBorder="1" applyAlignment="1">
      <alignment horizontal="center" vertical="center"/>
    </xf>
    <xf numFmtId="164" fontId="0" fillId="12" borderId="13" xfId="1" applyFont="1" applyFill="1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1" fontId="0" fillId="0" borderId="11" xfId="1" applyNumberFormat="1" applyFont="1" applyBorder="1" applyAlignment="1">
      <alignment horizontal="center" vertical="center"/>
    </xf>
    <xf numFmtId="165" fontId="0" fillId="0" borderId="11" xfId="1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64" fontId="2" fillId="0" borderId="23" xfId="1" applyFont="1" applyBorder="1" applyAlignment="1"/>
    <xf numFmtId="164" fontId="2" fillId="0" borderId="4" xfId="1" applyFont="1" applyBorder="1" applyAlignment="1"/>
    <xf numFmtId="164" fontId="0" fillId="0" borderId="1" xfId="1" applyFont="1" applyBorder="1" applyAlignment="1">
      <alignment horizontal="center" vertical="center"/>
    </xf>
    <xf numFmtId="164" fontId="0" fillId="0" borderId="2" xfId="1" applyFont="1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166" fontId="0" fillId="0" borderId="9" xfId="0" applyNumberFormat="1" applyBorder="1" applyAlignment="1">
      <alignment horizontal="center" vertical="center"/>
    </xf>
    <xf numFmtId="164" fontId="3" fillId="2" borderId="7" xfId="1" applyFont="1" applyFill="1" applyBorder="1" applyAlignment="1">
      <alignment horizontal="center" vertical="center"/>
    </xf>
    <xf numFmtId="164" fontId="3" fillId="2" borderId="11" xfId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64" fontId="0" fillId="0" borderId="17" xfId="1" applyFont="1" applyBorder="1" applyAlignment="1">
      <alignment horizontal="center" vertical="center"/>
    </xf>
    <xf numFmtId="164" fontId="0" fillId="0" borderId="18" xfId="1" applyFont="1" applyBorder="1" applyAlignment="1">
      <alignment horizontal="center" vertical="center"/>
    </xf>
    <xf numFmtId="164" fontId="0" fillId="0" borderId="20" xfId="1" applyFont="1" applyBorder="1" applyAlignment="1">
      <alignment horizontal="center" vertical="center"/>
    </xf>
    <xf numFmtId="164" fontId="0" fillId="0" borderId="21" xfId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64" fontId="2" fillId="0" borderId="23" xfId="1" applyFont="1" applyBorder="1" applyAlignment="1">
      <alignment horizontal="center" vertical="center"/>
    </xf>
    <xf numFmtId="164" fontId="2" fillId="0" borderId="4" xfId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4" fontId="0" fillId="0" borderId="7" xfId="1" applyFont="1" applyBorder="1" applyAlignment="1">
      <alignment horizontal="center" vertical="center"/>
    </xf>
    <xf numFmtId="164" fontId="0" fillId="0" borderId="11" xfId="1" applyFont="1" applyBorder="1" applyAlignment="1">
      <alignment horizontal="center" vertical="center"/>
    </xf>
    <xf numFmtId="164" fontId="4" fillId="0" borderId="0" xfId="1" applyFont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164" fontId="2" fillId="0" borderId="54" xfId="1" applyFont="1" applyBorder="1" applyAlignment="1"/>
    <xf numFmtId="164" fontId="2" fillId="0" borderId="52" xfId="1" applyFont="1" applyBorder="1" applyAlignment="1"/>
    <xf numFmtId="164" fontId="2" fillId="0" borderId="55" xfId="1" applyFont="1" applyBorder="1" applyAlignment="1"/>
    <xf numFmtId="0" fontId="0" fillId="0" borderId="11" xfId="0" applyBorder="1" applyAlignment="1">
      <alignment horizontal="center" vertical="center"/>
    </xf>
    <xf numFmtId="165" fontId="4" fillId="0" borderId="0" xfId="1" applyNumberFormat="1" applyFont="1" applyAlignment="1">
      <alignment horizontal="center" vertical="center"/>
    </xf>
    <xf numFmtId="164" fontId="0" fillId="0" borderId="13" xfId="1" applyFont="1" applyBorder="1" applyAlignment="1">
      <alignment horizontal="center" vertical="center"/>
    </xf>
    <xf numFmtId="0" fontId="11" fillId="0" borderId="4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164" fontId="19" fillId="0" borderId="9" xfId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65" fontId="0" fillId="0" borderId="7" xfId="1" applyNumberFormat="1" applyFont="1" applyBorder="1" applyAlignment="1">
      <alignment horizontal="center" vertical="center"/>
    </xf>
    <xf numFmtId="165" fontId="0" fillId="0" borderId="13" xfId="1" applyNumberFormat="1" applyFont="1" applyBorder="1" applyAlignment="1">
      <alignment horizontal="center" vertical="center"/>
    </xf>
    <xf numFmtId="164" fontId="1" fillId="0" borderId="20" xfId="1" applyFont="1" applyBorder="1" applyAlignment="1">
      <alignment horizontal="center" vertical="center"/>
    </xf>
    <xf numFmtId="164" fontId="1" fillId="0" borderId="21" xfId="1" applyFont="1" applyBorder="1" applyAlignment="1">
      <alignment horizontal="center" vertical="center"/>
    </xf>
    <xf numFmtId="164" fontId="1" fillId="0" borderId="1" xfId="1" applyFont="1" applyBorder="1" applyAlignment="1">
      <alignment horizontal="center" vertical="center"/>
    </xf>
    <xf numFmtId="164" fontId="1" fillId="0" borderId="2" xfId="1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164" fontId="9" fillId="0" borderId="23" xfId="1" applyFont="1" applyBorder="1" applyAlignment="1"/>
    <xf numFmtId="164" fontId="9" fillId="0" borderId="4" xfId="1" applyFont="1" applyBorder="1" applyAlignment="1"/>
    <xf numFmtId="0" fontId="0" fillId="0" borderId="15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2" fontId="0" fillId="0" borderId="7" xfId="0" applyNumberFormat="1" applyFont="1" applyBorder="1" applyAlignment="1">
      <alignment horizontal="center" vertical="center"/>
    </xf>
    <xf numFmtId="2" fontId="0" fillId="0" borderId="9" xfId="0" applyNumberFormat="1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164" fontId="1" fillId="0" borderId="7" xfId="1" applyFont="1" applyBorder="1" applyAlignment="1">
      <alignment horizontal="center" vertical="center"/>
    </xf>
    <xf numFmtId="164" fontId="1" fillId="0" borderId="11" xfId="1" applyFont="1" applyBorder="1" applyAlignment="1">
      <alignment horizontal="center" vertical="center"/>
    </xf>
    <xf numFmtId="164" fontId="1" fillId="0" borderId="17" xfId="1" applyFont="1" applyBorder="1" applyAlignment="1">
      <alignment horizontal="center" vertical="center"/>
    </xf>
    <xf numFmtId="164" fontId="1" fillId="0" borderId="18" xfId="1" applyFont="1" applyBorder="1" applyAlignment="1">
      <alignment horizontal="center" vertical="center"/>
    </xf>
    <xf numFmtId="164" fontId="0" fillId="3" borderId="1" xfId="1" applyFont="1" applyFill="1" applyBorder="1" applyAlignment="1">
      <alignment horizontal="center" vertical="center"/>
    </xf>
    <xf numFmtId="164" fontId="0" fillId="0" borderId="26" xfId="1" applyFont="1" applyBorder="1" applyAlignment="1">
      <alignment horizontal="center" vertical="center"/>
    </xf>
    <xf numFmtId="164" fontId="2" fillId="0" borderId="23" xfId="1" applyFont="1" applyBorder="1" applyAlignment="1">
      <alignment horizontal="center"/>
    </xf>
    <xf numFmtId="164" fontId="2" fillId="0" borderId="4" xfId="1" applyFont="1" applyBorder="1" applyAlignment="1">
      <alignment horizontal="center"/>
    </xf>
    <xf numFmtId="166" fontId="0" fillId="0" borderId="13" xfId="0" applyNumberForma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164" fontId="19" fillId="0" borderId="0" xfId="1" applyFont="1" applyAlignment="1">
      <alignment horizontal="center" vertical="center"/>
    </xf>
    <xf numFmtId="164" fontId="19" fillId="0" borderId="0" xfId="1" applyFont="1" applyAlignment="1">
      <alignment horizontal="center" vertical="center"/>
    </xf>
    <xf numFmtId="164" fontId="19" fillId="0" borderId="48" xfId="1" applyFont="1" applyBorder="1" applyAlignment="1">
      <alignment horizontal="center" vertical="center"/>
    </xf>
    <xf numFmtId="164" fontId="19" fillId="0" borderId="23" xfId="1" applyFont="1" applyBorder="1" applyAlignment="1"/>
    <xf numFmtId="164" fontId="19" fillId="0" borderId="4" xfId="1" applyFont="1" applyBorder="1" applyAlignment="1"/>
    <xf numFmtId="0" fontId="19" fillId="0" borderId="0" xfId="0" applyFont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166" fontId="19" fillId="0" borderId="9" xfId="0" applyNumberFormat="1" applyFont="1" applyBorder="1" applyAlignment="1">
      <alignment horizontal="center" vertical="center"/>
    </xf>
    <xf numFmtId="164" fontId="24" fillId="2" borderId="11" xfId="1" applyFont="1" applyFill="1" applyBorder="1" applyAlignment="1">
      <alignment horizontal="center" vertical="center"/>
    </xf>
    <xf numFmtId="164" fontId="19" fillId="0" borderId="18" xfId="1" applyFont="1" applyBorder="1" applyAlignment="1">
      <alignment horizontal="center" vertical="center"/>
    </xf>
    <xf numFmtId="164" fontId="19" fillId="3" borderId="9" xfId="1" applyFont="1" applyFill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166" fontId="19" fillId="3" borderId="13" xfId="1" applyNumberFormat="1" applyFont="1" applyFill="1" applyBorder="1" applyAlignment="1">
      <alignment horizontal="center" vertical="center"/>
    </xf>
    <xf numFmtId="164" fontId="19" fillId="0" borderId="13" xfId="1" applyFont="1" applyBorder="1" applyAlignment="1">
      <alignment horizontal="center" vertical="center"/>
    </xf>
    <xf numFmtId="164" fontId="24" fillId="2" borderId="13" xfId="1" applyFont="1" applyFill="1" applyBorder="1" applyAlignment="1">
      <alignment horizontal="center" vertical="center"/>
    </xf>
    <xf numFmtId="165" fontId="19" fillId="0" borderId="13" xfId="1" applyNumberFormat="1" applyFont="1" applyBorder="1" applyAlignment="1">
      <alignment horizontal="center" vertical="center"/>
    </xf>
    <xf numFmtId="166" fontId="19" fillId="17" borderId="13" xfId="1" applyNumberFormat="1" applyFont="1" applyFill="1" applyBorder="1" applyAlignment="1">
      <alignment horizontal="center" vertical="center"/>
    </xf>
    <xf numFmtId="168" fontId="19" fillId="17" borderId="13" xfId="1" applyNumberFormat="1" applyFont="1" applyFill="1" applyBorder="1" applyAlignment="1">
      <alignment horizontal="center" vertical="center"/>
    </xf>
    <xf numFmtId="166" fontId="19" fillId="0" borderId="13" xfId="1" applyNumberFormat="1" applyFont="1" applyBorder="1" applyAlignment="1">
      <alignment horizontal="center" vertical="center"/>
    </xf>
    <xf numFmtId="168" fontId="19" fillId="0" borderId="13" xfId="1" applyNumberFormat="1" applyFont="1" applyBorder="1" applyAlignment="1">
      <alignment horizontal="center" vertical="center"/>
    </xf>
    <xf numFmtId="166" fontId="24" fillId="21" borderId="13" xfId="1" applyNumberFormat="1" applyFont="1" applyFill="1" applyBorder="1" applyAlignment="1">
      <alignment horizontal="center" vertical="center"/>
    </xf>
    <xf numFmtId="166" fontId="24" fillId="3" borderId="13" xfId="1" applyNumberFormat="1" applyFont="1" applyFill="1" applyBorder="1" applyAlignment="1">
      <alignment horizontal="center" vertical="center"/>
    </xf>
    <xf numFmtId="166" fontId="19" fillId="15" borderId="13" xfId="1" applyNumberFormat="1" applyFont="1" applyFill="1" applyBorder="1" applyAlignment="1">
      <alignment horizontal="center" vertical="center"/>
    </xf>
    <xf numFmtId="166" fontId="19" fillId="10" borderId="13" xfId="1" applyNumberFormat="1" applyFont="1" applyFill="1" applyBorder="1" applyAlignment="1">
      <alignment horizontal="center" vertical="center"/>
    </xf>
    <xf numFmtId="168" fontId="19" fillId="10" borderId="13" xfId="1" applyNumberFormat="1" applyFont="1" applyFill="1" applyBorder="1" applyAlignment="1">
      <alignment horizontal="center" vertical="center"/>
    </xf>
    <xf numFmtId="166" fontId="19" fillId="0" borderId="13" xfId="1" applyNumberFormat="1" applyFont="1" applyFill="1" applyBorder="1" applyAlignment="1">
      <alignment horizontal="center" vertical="center"/>
    </xf>
    <xf numFmtId="168" fontId="19" fillId="0" borderId="13" xfId="1" applyNumberFormat="1" applyFont="1" applyFill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164" fontId="19" fillId="0" borderId="4" xfId="1" applyFont="1" applyBorder="1" applyAlignment="1">
      <alignment vertical="center"/>
    </xf>
    <xf numFmtId="168" fontId="19" fillId="0" borderId="4" xfId="1" applyNumberFormat="1" applyFont="1" applyBorder="1" applyAlignment="1">
      <alignment vertical="center"/>
    </xf>
    <xf numFmtId="166" fontId="19" fillId="0" borderId="0" xfId="0" applyNumberFormat="1" applyFont="1" applyAlignment="1">
      <alignment horizontal="center" vertical="center"/>
    </xf>
    <xf numFmtId="168" fontId="19" fillId="0" borderId="0" xfId="1" applyNumberFormat="1" applyFont="1" applyAlignment="1">
      <alignment horizontal="center" vertical="center"/>
    </xf>
    <xf numFmtId="164" fontId="24" fillId="2" borderId="0" xfId="1" applyFont="1" applyFill="1" applyAlignment="1">
      <alignment horizontal="center" vertical="center"/>
    </xf>
  </cellXfs>
  <cellStyles count="2">
    <cellStyle name="Comma" xfId="1" builtinId="3"/>
    <cellStyle name="Normal" xfId="0" builtinId="0"/>
  </cellStyles>
  <dxfs count="6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minor"/>
      </font>
      <alignment horizontal="center" vertical="center" textRotation="0" wrapText="0" indent="0" justifyLastLine="0" shrinkToFit="0" readingOrder="0"/>
      <border diagonalUp="0" diagonalDown="0">
        <left/>
        <right style="medium">
          <color indexed="64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auto="1"/>
        </top>
        <bottom style="thin">
          <color auto="1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minor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Arial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hair">
          <color indexed="64"/>
        </top>
        <bottom style="hair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Arial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Arial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Arial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Arial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hair">
          <color indexed="64"/>
        </top>
        <bottom style="hair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Arial"/>
        <scheme val="minor"/>
      </font>
      <numFmt numFmtId="165" formatCode="[$-1010000]d/m/yyyy;@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Arial"/>
        <scheme val="minor"/>
      </font>
      <alignment horizontal="center" vertical="bottom" textRotation="0" wrapText="0" indent="0" justifyLastLine="0" shrinkToFit="0" readingOrder="0"/>
      <border diagonalUp="0" diagonalDown="0" outline="0">
        <left/>
        <right/>
        <top style="hair">
          <color auto="1"/>
        </top>
        <bottom style="hair">
          <color auto="1"/>
        </bottom>
      </border>
    </dxf>
    <dxf>
      <border outline="0">
        <left style="thick">
          <color auto="1"/>
        </left>
        <right style="thick">
          <color auto="1"/>
        </right>
        <top style="thick">
          <color auto="1"/>
        </top>
        <bottom style="thick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8"/>
        <color theme="1"/>
        <name val="Arial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border outline="0">
        <bottom style="thick">
          <color auto="1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18"/>
        <color theme="1"/>
        <name val="Arial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minor"/>
      </font>
      <numFmt numFmtId="165" formatCode="[$-1010000]d/m/yyyy;@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auto="1"/>
        </right>
        <top style="hair">
          <color auto="1"/>
        </top>
        <bottom style="hair">
          <color auto="1"/>
        </bottom>
      </border>
    </dxf>
    <dxf>
      <border outline="0">
        <left style="thick">
          <color auto="1"/>
        </left>
        <right style="thick">
          <color auto="1"/>
        </right>
        <top style="thick">
          <color auto="1"/>
        </top>
        <bottom style="thick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minor"/>
      </font>
      <alignment horizontal="center" vertical="center" textRotation="0" wrapText="0" indent="0" justifyLastLine="0" shrinkToFit="0" readingOrder="0"/>
    </dxf>
    <dxf>
      <border outline="0">
        <bottom style="thick">
          <color auto="1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minor"/>
      </font>
      <numFmt numFmtId="165" formatCode="[$-1010000]d/m/yyyy;@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auto="1"/>
        </right>
        <top style="hair">
          <color auto="1"/>
        </top>
        <bottom style="hair">
          <color auto="1"/>
        </bottom>
      </border>
    </dxf>
    <dxf>
      <border outline="0">
        <left style="thick">
          <color auto="1"/>
        </left>
        <right style="thick">
          <color auto="1"/>
        </right>
        <top style="thick">
          <color auto="1"/>
        </top>
        <bottom style="thick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0000"/>
        <name val="Arial"/>
        <scheme val="none"/>
      </font>
      <alignment horizontal="center" vertical="center" textRotation="0" wrapText="0" indent="0" justifyLastLine="0" shrinkToFit="0" readingOrder="0"/>
    </dxf>
    <dxf>
      <border outline="0">
        <bottom style="thick">
          <color auto="1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minor"/>
      </font>
      <numFmt numFmtId="165" formatCode="[$-1010000]d/m/yyyy;@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auto="1"/>
        </right>
        <top style="hair">
          <color auto="1"/>
        </top>
        <bottom style="hair">
          <color auto="1"/>
        </bottom>
      </border>
    </dxf>
    <dxf>
      <border outline="0">
        <left style="thick">
          <color auto="1"/>
        </left>
        <right style="thick">
          <color auto="1"/>
        </right>
        <top style="thick">
          <color auto="1"/>
        </top>
        <bottom style="thick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0000"/>
        <name val="Calibri"/>
        <scheme val="none"/>
      </font>
      <alignment horizontal="center" vertical="center" textRotation="0" wrapText="0" indent="0" justifyLastLine="0" shrinkToFit="0" readingOrder="0"/>
    </dxf>
    <dxf>
      <border outline="0">
        <bottom style="thick">
          <color auto="1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minor"/>
      </font>
      <numFmt numFmtId="165" formatCode="[$-1010000]d/m/yyyy;@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auto="1"/>
        </right>
        <top style="hair">
          <color auto="1"/>
        </top>
        <bottom style="hair">
          <color auto="1"/>
        </bottom>
      </border>
    </dxf>
    <dxf>
      <border outline="0">
        <left style="thick">
          <color auto="1"/>
        </left>
        <right style="thick">
          <color auto="1"/>
        </right>
        <top style="thick">
          <color auto="1"/>
        </top>
        <bottom style="thick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0000"/>
        <name val="Calibri"/>
        <scheme val="none"/>
      </font>
      <alignment horizontal="center" vertical="center" textRotation="0" wrapText="0" indent="0" justifyLastLine="0" shrinkToFit="0" readingOrder="0"/>
    </dxf>
    <dxf>
      <border outline="0">
        <bottom style="thick">
          <color auto="1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4"/>
        <color theme="1"/>
        <name val="Arial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6" name="الجدول1467" displayName="الجدول1467" ref="A3:G56" totalsRowShown="0" headerRowDxfId="66" dataDxfId="64" headerRowBorderDxfId="65" tableBorderDxfId="63">
  <autoFilter ref="A3:G56"/>
  <tableColumns count="7">
    <tableColumn id="1" name="م" dataDxfId="62"/>
    <tableColumn id="2" name="التاريخ" dataDxfId="61"/>
    <tableColumn id="3" name="الوصف" dataDxfId="60"/>
    <tableColumn id="4" name="المصروفات" dataDxfId="59"/>
    <tableColumn id="5" name="المستلم" dataDxfId="58"/>
    <tableColumn id="6" name="التوصيف" dataDxfId="57"/>
    <tableColumn id="7" name="الماليات" dataDxfId="56"/>
  </tableColumns>
  <tableStyleInfo name="TableStyleLight16" showFirstColumn="0" showLastColumn="0" showRowStripes="1" showColumnStripes="0"/>
</table>
</file>

<file path=xl/tables/table2.xml><?xml version="1.0" encoding="utf-8"?>
<table xmlns="http://schemas.openxmlformats.org/spreadsheetml/2006/main" id="5" name="الجدول146" displayName="الجدول146" ref="A3:G56" totalsRowShown="0" headerRowDxfId="55" dataDxfId="53" headerRowBorderDxfId="54" tableBorderDxfId="52">
  <autoFilter ref="A3:G56"/>
  <tableColumns count="7">
    <tableColumn id="1" name="م" dataDxfId="51"/>
    <tableColumn id="2" name="التاريخ" dataDxfId="50"/>
    <tableColumn id="3" name="الوصف" dataDxfId="49"/>
    <tableColumn id="4" name="المصروفات" dataDxfId="48"/>
    <tableColumn id="5" name="المستلم" dataDxfId="47"/>
    <tableColumn id="6" name="التوصيف" dataDxfId="46"/>
    <tableColumn id="7" name="الماليات" dataDxfId="45"/>
  </tableColumns>
  <tableStyleInfo name="TableStyleLight16" showFirstColumn="0" showLastColumn="0" showRowStripes="1" showColumnStripes="0"/>
</table>
</file>

<file path=xl/tables/table3.xml><?xml version="1.0" encoding="utf-8"?>
<table xmlns="http://schemas.openxmlformats.org/spreadsheetml/2006/main" id="1" name="الجدول145" displayName="الجدول145" ref="A3:G116" totalsRowShown="0" headerRowDxfId="44" dataDxfId="42" headerRowBorderDxfId="43" tableBorderDxfId="41">
  <autoFilter ref="A3:G116">
    <filterColumn colId="5">
      <filters>
        <filter val="1"/>
        <dateGroupItem year="2022" dateTimeGrouping="year"/>
      </filters>
    </filterColumn>
  </autoFilter>
  <tableColumns count="7">
    <tableColumn id="1" name="م" dataDxfId="40"/>
    <tableColumn id="2" name="التاريخ" dataDxfId="39"/>
    <tableColumn id="3" name="الوصف" dataDxfId="38"/>
    <tableColumn id="4" name="المصروفات" dataDxfId="37"/>
    <tableColumn id="5" name="المستلم" dataDxfId="36"/>
    <tableColumn id="6" name="التوصيف" dataDxfId="35"/>
    <tableColumn id="7" name="Column1" dataDxfId="34"/>
  </tableColumns>
  <tableStyleInfo name="TableStyleLight16" showFirstColumn="0" showLastColumn="0" showRowStripes="1" showColumnStripes="0"/>
</table>
</file>

<file path=xl/tables/table4.xml><?xml version="1.0" encoding="utf-8"?>
<table xmlns="http://schemas.openxmlformats.org/spreadsheetml/2006/main" id="2" name="الجدول14" displayName="الجدول14" ref="A3:G116" totalsRowShown="0" headerRowDxfId="33" dataDxfId="31" headerRowBorderDxfId="32" tableBorderDxfId="30">
  <autoFilter ref="A3:G116"/>
  <tableColumns count="7">
    <tableColumn id="1" name="م" dataDxfId="29"/>
    <tableColumn id="2" name="التاريخ" dataDxfId="28"/>
    <tableColumn id="3" name="الوصف" dataDxfId="27"/>
    <tableColumn id="4" name="المصروفات" dataDxfId="26"/>
    <tableColumn id="5" name="المستلم" dataDxfId="25"/>
    <tableColumn id="6" name="التوصيف" dataDxfId="24"/>
    <tableColumn id="7" name="الماليات" dataDxfId="23"/>
  </tableColumns>
  <tableStyleInfo name="TableStyleLight16" showFirstColumn="0" showLastColumn="0" showRowStripes="1" showColumnStripes="0"/>
</table>
</file>

<file path=xl/tables/table5.xml><?xml version="1.0" encoding="utf-8"?>
<table xmlns="http://schemas.openxmlformats.org/spreadsheetml/2006/main" id="3" name="الجدول1" displayName="الجدول1" ref="A3:G146" totalsRowShown="0" headerRowDxfId="22" dataDxfId="20" headerRowBorderDxfId="21" tableBorderDxfId="19">
  <autoFilter ref="A3:G146"/>
  <sortState ref="A4:G132">
    <sortCondition ref="B8:B136"/>
  </sortState>
  <tableColumns count="7">
    <tableColumn id="1" name="م" dataDxfId="18"/>
    <tableColumn id="2" name="التاريخ" dataDxfId="17"/>
    <tableColumn id="3" name="الوصف" dataDxfId="16"/>
    <tableColumn id="4" name="المصروفات" dataDxfId="15" dataCellStyle="Comma"/>
    <tableColumn id="5" name="المستلم" dataDxfId="14" dataCellStyle="Comma"/>
    <tableColumn id="6" name="التوصيف" dataDxfId="13"/>
    <tableColumn id="7" name="الماليات" dataDxfId="12"/>
  </tableColumns>
  <tableStyleInfo name="TableStyleLight16" showFirstColumn="0" showLastColumn="0" showRowStripes="1" showColumnStripes="0"/>
</table>
</file>

<file path=xl/tables/table6.xml><?xml version="1.0" encoding="utf-8"?>
<table xmlns="http://schemas.openxmlformats.org/spreadsheetml/2006/main" id="4" name="Table4" displayName="Table4" ref="B4:J23" totalsRowShown="0" headerRowDxfId="11" dataDxfId="10" tableBorderDxfId="9" headerRowCellStyle="Comma" dataCellStyle="Comma">
  <autoFilter ref="B4:J23"/>
  <tableColumns count="9">
    <tableColumn id="1" name="Column1" dataDxfId="8"/>
    <tableColumn id="2" name="Column2" dataDxfId="7" dataCellStyle="Comma"/>
    <tableColumn id="3" name="Column3" dataDxfId="6" dataCellStyle="Comma"/>
    <tableColumn id="4" name="Column4" dataDxfId="5" dataCellStyle="Comma"/>
    <tableColumn id="5" name="Column5" dataDxfId="4" dataCellStyle="Comma"/>
    <tableColumn id="6" name="Column6" dataDxfId="3" dataCellStyle="Comma"/>
    <tableColumn id="10" name="Column62" dataDxfId="2" dataCellStyle="Comma"/>
    <tableColumn id="7" name="Column7" dataDxfId="1" dataCellStyle="Comma"/>
    <tableColumn id="8" name="Column8" dataDxfId="0" dataCellStyle="Comma">
      <calculatedColumnFormula>SUM(D5:I5)</calculatedColumnFormula>
    </tableColumn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9"/>
  <sheetViews>
    <sheetView rightToLeft="1" workbookViewId="0">
      <pane ySplit="5" topLeftCell="A30" activePane="bottomLeft" state="frozen"/>
      <selection pane="bottomLeft" activeCell="B34" sqref="B34:C34"/>
    </sheetView>
  </sheetViews>
  <sheetFormatPr defaultColWidth="8.7109375" defaultRowHeight="15" x14ac:dyDescent="0.25"/>
  <cols>
    <col min="1" max="1" width="6.42578125" style="1" customWidth="1"/>
    <col min="2" max="2" width="10.7109375" style="22" customWidth="1"/>
    <col min="3" max="3" width="16.7109375" style="1" customWidth="1"/>
    <col min="4" max="4" width="20.140625" style="119" customWidth="1"/>
    <col min="5" max="5" width="16" style="5" customWidth="1"/>
    <col min="6" max="6" width="15.85546875" style="5" customWidth="1"/>
    <col min="7" max="7" width="18" style="5" customWidth="1"/>
    <col min="8" max="8" width="7.140625" style="5" hidden="1" customWidth="1"/>
    <col min="9" max="10" width="12.140625" style="5" customWidth="1"/>
    <col min="11" max="11" width="9.42578125" style="5" hidden="1" customWidth="1"/>
    <col min="12" max="13" width="15.42578125" style="5" customWidth="1"/>
    <col min="14" max="14" width="13.42578125" style="5" customWidth="1"/>
    <col min="15" max="15" width="5.42578125" style="5" bestFit="1" customWidth="1"/>
    <col min="16" max="16" width="9.7109375" style="5" customWidth="1"/>
    <col min="17" max="18" width="11" style="5" customWidth="1"/>
    <col min="19" max="19" width="15.85546875" style="5" customWidth="1"/>
    <col min="20" max="20" width="9.42578125" style="5" hidden="1" customWidth="1"/>
    <col min="21" max="21" width="11.5703125" style="5" hidden="1" customWidth="1"/>
    <col min="22" max="22" width="9" style="5" hidden="1" customWidth="1"/>
    <col min="23" max="16384" width="8.7109375" style="1"/>
  </cols>
  <sheetData>
    <row r="1" spans="1:22" x14ac:dyDescent="0.25">
      <c r="D1" s="1"/>
      <c r="E1" s="1"/>
    </row>
    <row r="2" spans="1:22" ht="18.75" x14ac:dyDescent="0.25">
      <c r="D2" s="1"/>
      <c r="E2" s="1"/>
      <c r="F2" s="34" t="s">
        <v>20</v>
      </c>
      <c r="G2" s="116">
        <v>44851</v>
      </c>
    </row>
    <row r="3" spans="1:22" ht="15.75" thickBot="1" x14ac:dyDescent="0.3">
      <c r="D3" s="1"/>
      <c r="E3" s="1"/>
    </row>
    <row r="4" spans="1:22" ht="15.75" thickTop="1" x14ac:dyDescent="0.25">
      <c r="A4" s="390" t="s">
        <v>0</v>
      </c>
      <c r="B4" s="386" t="s">
        <v>1</v>
      </c>
      <c r="C4" s="386" t="s">
        <v>2</v>
      </c>
      <c r="D4" s="388" t="s">
        <v>3</v>
      </c>
      <c r="E4" s="392" t="s">
        <v>18</v>
      </c>
      <c r="F4" s="392" t="s">
        <v>15</v>
      </c>
      <c r="G4" s="394" t="s">
        <v>17</v>
      </c>
      <c r="H4" s="384" t="s">
        <v>14</v>
      </c>
      <c r="I4" s="384"/>
      <c r="J4" s="384"/>
      <c r="K4" s="384"/>
      <c r="L4" s="384"/>
      <c r="M4" s="384"/>
      <c r="N4" s="384"/>
      <c r="O4" s="384"/>
      <c r="P4" s="384"/>
      <c r="Q4" s="384"/>
      <c r="R4" s="384"/>
      <c r="S4" s="384"/>
      <c r="T4" s="384"/>
      <c r="U4" s="384"/>
      <c r="V4" s="385"/>
    </row>
    <row r="5" spans="1:22" ht="15.75" thickBot="1" x14ac:dyDescent="0.3">
      <c r="A5" s="391"/>
      <c r="B5" s="387"/>
      <c r="C5" s="387"/>
      <c r="D5" s="389"/>
      <c r="E5" s="393"/>
      <c r="F5" s="393"/>
      <c r="G5" s="395"/>
      <c r="H5" s="6" t="s">
        <v>4</v>
      </c>
      <c r="I5" s="7" t="s">
        <v>5</v>
      </c>
      <c r="J5" s="7" t="s">
        <v>5</v>
      </c>
      <c r="K5" s="7" t="s">
        <v>6</v>
      </c>
      <c r="L5" s="7" t="s">
        <v>7</v>
      </c>
      <c r="M5" s="7" t="s">
        <v>7</v>
      </c>
      <c r="N5" s="7" t="s">
        <v>8</v>
      </c>
      <c r="O5" s="7" t="s">
        <v>8</v>
      </c>
      <c r="P5" s="7" t="s">
        <v>10</v>
      </c>
      <c r="Q5" s="7" t="s">
        <v>10</v>
      </c>
      <c r="R5" s="7" t="s">
        <v>12</v>
      </c>
      <c r="S5" s="7" t="s">
        <v>12</v>
      </c>
      <c r="T5" s="7" t="s">
        <v>13</v>
      </c>
      <c r="U5" s="7"/>
      <c r="V5" s="8"/>
    </row>
    <row r="6" spans="1:22" ht="15.75" thickTop="1" x14ac:dyDescent="0.25">
      <c r="A6" s="2"/>
      <c r="B6" s="23">
        <v>1</v>
      </c>
      <c r="C6" s="10">
        <v>1151109.5</v>
      </c>
      <c r="D6" s="120">
        <f>B6*C6</f>
        <v>1151109.5</v>
      </c>
      <c r="E6" s="13"/>
      <c r="F6" s="9"/>
      <c r="G6" s="15"/>
      <c r="H6" s="23"/>
      <c r="I6" s="23">
        <f>B6</f>
        <v>1</v>
      </c>
      <c r="J6" s="23">
        <f>D6</f>
        <v>1151109.5</v>
      </c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5"/>
    </row>
    <row r="7" spans="1:22" x14ac:dyDescent="0.25">
      <c r="A7" s="4">
        <v>1</v>
      </c>
      <c r="B7" s="24">
        <v>4.12</v>
      </c>
      <c r="C7" s="10">
        <v>18000</v>
      </c>
      <c r="D7" s="121">
        <f t="shared" ref="D7" si="0">B7*C7</f>
        <v>74160</v>
      </c>
      <c r="E7" s="31"/>
      <c r="F7" s="30"/>
      <c r="G7" s="32" t="s">
        <v>28</v>
      </c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127"/>
    </row>
    <row r="8" spans="1:22" x14ac:dyDescent="0.25">
      <c r="A8" s="3">
        <v>2</v>
      </c>
      <c r="B8" s="24">
        <v>4.12</v>
      </c>
      <c r="C8" s="10">
        <v>18000</v>
      </c>
      <c r="D8" s="121">
        <f>B8*C8</f>
        <v>74160</v>
      </c>
      <c r="E8" s="14">
        <v>44772</v>
      </c>
      <c r="F8" s="10"/>
      <c r="G8" s="16" t="s">
        <v>253</v>
      </c>
      <c r="H8" s="24"/>
      <c r="I8" s="27">
        <v>4.12</v>
      </c>
      <c r="J8" s="27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6"/>
    </row>
    <row r="9" spans="1:22" x14ac:dyDescent="0.25">
      <c r="A9" s="3">
        <v>3</v>
      </c>
      <c r="B9" s="24">
        <v>7.6950000000000003</v>
      </c>
      <c r="C9" s="10">
        <v>18000</v>
      </c>
      <c r="D9" s="121">
        <f t="shared" ref="D9:D56" si="1">B9*C9</f>
        <v>138510</v>
      </c>
      <c r="E9" s="14">
        <v>44772</v>
      </c>
      <c r="F9" s="10"/>
      <c r="G9" s="16" t="s">
        <v>253</v>
      </c>
      <c r="H9" s="24"/>
      <c r="I9" s="24">
        <v>7.6950000000000003</v>
      </c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6"/>
    </row>
    <row r="10" spans="1:22" x14ac:dyDescent="0.25">
      <c r="A10" s="3">
        <v>4</v>
      </c>
      <c r="B10" s="24">
        <v>9.5950000000000006</v>
      </c>
      <c r="C10" s="10">
        <v>18000</v>
      </c>
      <c r="D10" s="121">
        <f t="shared" si="1"/>
        <v>172710</v>
      </c>
      <c r="E10" s="14">
        <v>44773</v>
      </c>
      <c r="F10" s="10"/>
      <c r="G10" s="16" t="s">
        <v>253</v>
      </c>
      <c r="H10" s="24"/>
      <c r="I10" s="24">
        <v>9.5950000000000006</v>
      </c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6"/>
    </row>
    <row r="11" spans="1:22" x14ac:dyDescent="0.25">
      <c r="A11" s="3">
        <v>5</v>
      </c>
      <c r="B11" s="24">
        <v>1.97</v>
      </c>
      <c r="C11" s="10">
        <v>18000</v>
      </c>
      <c r="D11" s="121">
        <f t="shared" si="1"/>
        <v>35460</v>
      </c>
      <c r="E11" s="14">
        <v>44775</v>
      </c>
      <c r="F11" s="10"/>
      <c r="G11" s="16" t="s">
        <v>253</v>
      </c>
      <c r="H11" s="24"/>
      <c r="I11" s="24">
        <v>1.97</v>
      </c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6"/>
    </row>
    <row r="12" spans="1:22" x14ac:dyDescent="0.25">
      <c r="A12" s="3">
        <v>6</v>
      </c>
      <c r="B12" s="24">
        <v>50</v>
      </c>
      <c r="C12" s="10">
        <v>1330</v>
      </c>
      <c r="D12" s="121">
        <f t="shared" si="1"/>
        <v>66500</v>
      </c>
      <c r="E12" s="14">
        <v>44776</v>
      </c>
      <c r="F12" s="10"/>
      <c r="G12" s="16" t="s">
        <v>254</v>
      </c>
      <c r="H12" s="24"/>
      <c r="I12" s="24">
        <v>50</v>
      </c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6"/>
    </row>
    <row r="13" spans="1:22" x14ac:dyDescent="0.25">
      <c r="A13" s="4">
        <v>7</v>
      </c>
      <c r="B13" s="24">
        <v>20</v>
      </c>
      <c r="C13" s="10">
        <v>1390</v>
      </c>
      <c r="D13" s="121">
        <f t="shared" si="1"/>
        <v>27800</v>
      </c>
      <c r="E13" s="14">
        <v>44795</v>
      </c>
      <c r="F13" s="10"/>
      <c r="G13" s="16" t="s">
        <v>255</v>
      </c>
      <c r="H13" s="24"/>
      <c r="I13" s="24">
        <v>20</v>
      </c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6"/>
    </row>
    <row r="14" spans="1:22" x14ac:dyDescent="0.25">
      <c r="A14" s="3">
        <v>8</v>
      </c>
      <c r="B14" s="24">
        <v>10</v>
      </c>
      <c r="C14" s="10">
        <v>1400</v>
      </c>
      <c r="D14" s="121">
        <f t="shared" si="1"/>
        <v>14000</v>
      </c>
      <c r="E14" s="14">
        <v>44798</v>
      </c>
      <c r="F14" s="10"/>
      <c r="G14" s="16" t="s">
        <v>27</v>
      </c>
      <c r="H14" s="24"/>
      <c r="I14" s="24"/>
      <c r="J14" s="24"/>
      <c r="K14" s="24"/>
      <c r="L14" s="24">
        <v>10</v>
      </c>
      <c r="M14" s="24"/>
      <c r="N14" s="24"/>
      <c r="O14" s="24"/>
      <c r="P14" s="24"/>
      <c r="Q14" s="24"/>
      <c r="R14" s="24"/>
      <c r="S14" s="24"/>
      <c r="T14" s="24"/>
      <c r="U14" s="24"/>
      <c r="V14" s="26"/>
    </row>
    <row r="15" spans="1:22" x14ac:dyDescent="0.25">
      <c r="A15" s="3">
        <v>9</v>
      </c>
      <c r="B15" s="24">
        <v>40</v>
      </c>
      <c r="C15" s="10">
        <v>1400</v>
      </c>
      <c r="D15" s="121">
        <f t="shared" si="1"/>
        <v>56000</v>
      </c>
      <c r="E15" s="14">
        <v>44798</v>
      </c>
      <c r="F15" s="10"/>
      <c r="G15" s="16" t="s">
        <v>254</v>
      </c>
      <c r="H15" s="24"/>
      <c r="I15" s="24"/>
      <c r="J15" s="24"/>
      <c r="K15" s="24"/>
      <c r="L15" s="24">
        <v>40</v>
      </c>
      <c r="M15" s="24"/>
      <c r="N15" s="24"/>
      <c r="O15" s="24"/>
      <c r="P15" s="24"/>
      <c r="Q15" s="24"/>
      <c r="R15" s="24"/>
      <c r="S15" s="24"/>
      <c r="T15" s="24"/>
      <c r="U15" s="24"/>
      <c r="V15" s="26"/>
    </row>
    <row r="16" spans="1:22" x14ac:dyDescent="0.25">
      <c r="A16" s="3">
        <v>10</v>
      </c>
      <c r="B16" s="24">
        <v>3.9550000000000001</v>
      </c>
      <c r="C16" s="10">
        <v>18300</v>
      </c>
      <c r="D16" s="121">
        <f t="shared" si="1"/>
        <v>72376.5</v>
      </c>
      <c r="E16" s="14">
        <v>44797</v>
      </c>
      <c r="F16" s="10"/>
      <c r="G16" s="16" t="s">
        <v>253</v>
      </c>
      <c r="H16" s="24"/>
      <c r="I16" s="24">
        <v>3.9550000000000001</v>
      </c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6"/>
    </row>
    <row r="17" spans="1:22" x14ac:dyDescent="0.25">
      <c r="A17" s="3">
        <v>11</v>
      </c>
      <c r="B17" s="24">
        <v>2.09</v>
      </c>
      <c r="C17" s="10">
        <v>18300</v>
      </c>
      <c r="D17" s="121">
        <f t="shared" si="1"/>
        <v>38247</v>
      </c>
      <c r="E17" s="14">
        <v>44797</v>
      </c>
      <c r="F17" s="10"/>
      <c r="G17" s="16" t="s">
        <v>253</v>
      </c>
      <c r="H17" s="24"/>
      <c r="I17" s="24">
        <v>2.09</v>
      </c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6"/>
    </row>
    <row r="18" spans="1:22" x14ac:dyDescent="0.25">
      <c r="A18" s="3">
        <v>12</v>
      </c>
      <c r="B18" s="24">
        <v>10.005000000000001</v>
      </c>
      <c r="C18" s="10">
        <v>18300</v>
      </c>
      <c r="D18" s="121">
        <f t="shared" si="1"/>
        <v>183091.5</v>
      </c>
      <c r="E18" s="14">
        <v>44807</v>
      </c>
      <c r="F18" s="10"/>
      <c r="G18" s="16" t="s">
        <v>253</v>
      </c>
      <c r="H18" s="24"/>
      <c r="I18" s="24"/>
      <c r="J18" s="24"/>
      <c r="K18" s="24"/>
      <c r="L18" s="24"/>
      <c r="M18" s="24"/>
      <c r="N18" s="24">
        <v>10.005000000000001</v>
      </c>
      <c r="O18" s="24"/>
      <c r="P18" s="24"/>
      <c r="Q18" s="24"/>
      <c r="R18" s="24"/>
      <c r="S18" s="24"/>
      <c r="T18" s="24"/>
      <c r="U18" s="24"/>
      <c r="V18" s="26"/>
    </row>
    <row r="19" spans="1:22" x14ac:dyDescent="0.25">
      <c r="A19" s="3">
        <v>13</v>
      </c>
      <c r="B19" s="24">
        <v>10</v>
      </c>
      <c r="C19" s="10">
        <v>18300</v>
      </c>
      <c r="D19" s="121">
        <f t="shared" si="1"/>
        <v>183000</v>
      </c>
      <c r="E19" s="14">
        <v>44805</v>
      </c>
      <c r="F19" s="10"/>
      <c r="G19" s="16" t="s">
        <v>253</v>
      </c>
      <c r="H19" s="24"/>
      <c r="I19" s="24"/>
      <c r="J19" s="24"/>
      <c r="K19" s="24"/>
      <c r="L19" s="24"/>
      <c r="M19" s="24"/>
      <c r="N19" s="24">
        <v>10</v>
      </c>
      <c r="O19" s="24"/>
      <c r="P19" s="24"/>
      <c r="Q19" s="24"/>
      <c r="R19" s="24"/>
      <c r="S19" s="24"/>
      <c r="T19" s="24"/>
      <c r="U19" s="24"/>
      <c r="V19" s="26"/>
    </row>
    <row r="20" spans="1:22" x14ac:dyDescent="0.25">
      <c r="A20" s="3">
        <v>14</v>
      </c>
      <c r="B20" s="24">
        <v>5.9</v>
      </c>
      <c r="C20" s="10">
        <v>18300</v>
      </c>
      <c r="D20" s="121">
        <f t="shared" si="1"/>
        <v>107970</v>
      </c>
      <c r="E20" s="14">
        <v>44807</v>
      </c>
      <c r="F20" s="10"/>
      <c r="G20" s="16" t="s">
        <v>253</v>
      </c>
      <c r="H20" s="24"/>
      <c r="I20" s="24"/>
      <c r="J20" s="24"/>
      <c r="K20" s="24"/>
      <c r="L20" s="24"/>
      <c r="M20" s="24"/>
      <c r="N20" s="24">
        <v>5.9</v>
      </c>
      <c r="O20" s="24"/>
      <c r="P20" s="24"/>
      <c r="Q20" s="24"/>
      <c r="R20" s="24"/>
      <c r="S20" s="24"/>
      <c r="T20" s="24"/>
      <c r="U20" s="24"/>
      <c r="V20" s="26"/>
    </row>
    <row r="21" spans="1:22" x14ac:dyDescent="0.25">
      <c r="A21" s="3">
        <v>15</v>
      </c>
      <c r="B21" s="24">
        <v>8.19</v>
      </c>
      <c r="C21" s="10">
        <v>18300</v>
      </c>
      <c r="D21" s="121">
        <f t="shared" si="1"/>
        <v>149877</v>
      </c>
      <c r="E21" s="14">
        <v>44807</v>
      </c>
      <c r="F21" s="10"/>
      <c r="G21" s="16" t="s">
        <v>253</v>
      </c>
      <c r="H21" s="24"/>
      <c r="I21" s="24"/>
      <c r="J21" s="24"/>
      <c r="K21" s="24"/>
      <c r="L21" s="24"/>
      <c r="M21" s="24"/>
      <c r="N21" s="24">
        <v>8.19</v>
      </c>
      <c r="O21" s="24"/>
      <c r="P21" s="24"/>
      <c r="Q21" s="24"/>
      <c r="R21" s="24"/>
      <c r="S21" s="24"/>
      <c r="T21" s="24"/>
      <c r="U21" s="24"/>
      <c r="V21" s="26"/>
    </row>
    <row r="22" spans="1:22" x14ac:dyDescent="0.25">
      <c r="A22" s="3">
        <v>16</v>
      </c>
      <c r="B22" s="24">
        <v>5.97</v>
      </c>
      <c r="C22" s="10">
        <v>18300</v>
      </c>
      <c r="D22" s="121">
        <f t="shared" si="1"/>
        <v>109251</v>
      </c>
      <c r="E22" s="14">
        <v>44809</v>
      </c>
      <c r="F22" s="10"/>
      <c r="G22" s="16" t="s">
        <v>253</v>
      </c>
      <c r="H22" s="24"/>
      <c r="I22" s="24"/>
      <c r="J22" s="24"/>
      <c r="K22" s="24"/>
      <c r="L22" s="24"/>
      <c r="M22" s="24"/>
      <c r="N22" s="24">
        <v>5.97</v>
      </c>
      <c r="O22" s="24"/>
      <c r="P22" s="24"/>
      <c r="Q22" s="24"/>
      <c r="R22" s="24"/>
      <c r="S22" s="24"/>
      <c r="T22" s="24"/>
      <c r="U22" s="24"/>
      <c r="V22" s="26"/>
    </row>
    <row r="23" spans="1:22" x14ac:dyDescent="0.25">
      <c r="A23" s="3">
        <v>17</v>
      </c>
      <c r="B23" s="24">
        <v>2.0299999999999998</v>
      </c>
      <c r="C23" s="10">
        <v>18300</v>
      </c>
      <c r="D23" s="121">
        <f t="shared" si="1"/>
        <v>37149</v>
      </c>
      <c r="E23" s="14">
        <v>44811</v>
      </c>
      <c r="F23" s="10"/>
      <c r="G23" s="16" t="s">
        <v>253</v>
      </c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>
        <v>2.0299999999999998</v>
      </c>
      <c r="T23" s="24"/>
      <c r="U23" s="24"/>
      <c r="V23" s="26"/>
    </row>
    <row r="24" spans="1:22" x14ac:dyDescent="0.25">
      <c r="A24" s="3">
        <v>18</v>
      </c>
      <c r="B24" s="24">
        <v>4.17</v>
      </c>
      <c r="C24" s="10">
        <v>18300</v>
      </c>
      <c r="D24" s="121">
        <f t="shared" si="1"/>
        <v>76311</v>
      </c>
      <c r="E24" s="14">
        <v>44810</v>
      </c>
      <c r="F24" s="10"/>
      <c r="G24" s="16" t="s">
        <v>253</v>
      </c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>
        <v>4.17</v>
      </c>
      <c r="T24" s="24"/>
      <c r="U24" s="24"/>
      <c r="V24" s="26"/>
    </row>
    <row r="25" spans="1:22" x14ac:dyDescent="0.25">
      <c r="A25" s="3">
        <v>19</v>
      </c>
      <c r="B25" s="24">
        <v>60</v>
      </c>
      <c r="C25" s="10">
        <v>1470</v>
      </c>
      <c r="D25" s="121">
        <f t="shared" si="1"/>
        <v>88200</v>
      </c>
      <c r="E25" s="14">
        <v>44813</v>
      </c>
      <c r="F25" s="10"/>
      <c r="G25" s="16" t="s">
        <v>223</v>
      </c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>
        <v>60</v>
      </c>
      <c r="T25" s="24"/>
      <c r="U25" s="24"/>
      <c r="V25" s="26"/>
    </row>
    <row r="26" spans="1:22" x14ac:dyDescent="0.25">
      <c r="A26" s="3">
        <v>20</v>
      </c>
      <c r="B26" s="24">
        <v>3.93</v>
      </c>
      <c r="C26" s="10">
        <v>18300</v>
      </c>
      <c r="D26" s="121">
        <f t="shared" si="1"/>
        <v>71919</v>
      </c>
      <c r="E26" s="14">
        <v>44812</v>
      </c>
      <c r="F26" s="10"/>
      <c r="G26" s="16" t="s">
        <v>253</v>
      </c>
      <c r="H26" s="24"/>
      <c r="I26" s="24"/>
      <c r="J26" s="24"/>
      <c r="K26" s="24"/>
      <c r="L26" s="24"/>
      <c r="M26" s="24"/>
      <c r="N26" s="28">
        <v>2.165</v>
      </c>
      <c r="O26" s="28"/>
      <c r="P26" s="28"/>
      <c r="Q26" s="28"/>
      <c r="R26" s="28"/>
      <c r="S26" s="28">
        <v>1.7649999999999999</v>
      </c>
      <c r="T26" s="24"/>
      <c r="U26" s="24"/>
      <c r="V26" s="26"/>
    </row>
    <row r="27" spans="1:22" x14ac:dyDescent="0.25">
      <c r="A27" s="3">
        <v>21</v>
      </c>
      <c r="B27" s="24">
        <v>0.71</v>
      </c>
      <c r="C27" s="10">
        <v>18300</v>
      </c>
      <c r="D27" s="121">
        <f t="shared" si="1"/>
        <v>12993</v>
      </c>
      <c r="E27" s="14">
        <v>44812</v>
      </c>
      <c r="F27" s="10"/>
      <c r="G27" s="16" t="s">
        <v>253</v>
      </c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>
        <v>0.71</v>
      </c>
      <c r="T27" s="24"/>
      <c r="U27" s="24"/>
      <c r="V27" s="26"/>
    </row>
    <row r="28" spans="1:22" x14ac:dyDescent="0.25">
      <c r="A28" s="3">
        <v>22</v>
      </c>
      <c r="B28" s="24">
        <v>8.5649999999999995</v>
      </c>
      <c r="C28" s="10">
        <v>18300</v>
      </c>
      <c r="D28" s="121">
        <f t="shared" si="1"/>
        <v>156739.5</v>
      </c>
      <c r="E28" s="14">
        <v>44815</v>
      </c>
      <c r="F28" s="10"/>
      <c r="G28" s="16" t="s">
        <v>253</v>
      </c>
      <c r="H28" s="24"/>
      <c r="I28" s="24">
        <v>8.5649999999999995</v>
      </c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6"/>
    </row>
    <row r="29" spans="1:22" x14ac:dyDescent="0.25">
      <c r="A29" s="3">
        <v>23</v>
      </c>
      <c r="B29" s="24">
        <v>4.4550000000000001</v>
      </c>
      <c r="C29" s="10">
        <v>18300</v>
      </c>
      <c r="D29" s="121">
        <f t="shared" si="1"/>
        <v>81526.5</v>
      </c>
      <c r="E29" s="14">
        <v>44815</v>
      </c>
      <c r="F29" s="10"/>
      <c r="G29" s="16" t="s">
        <v>253</v>
      </c>
      <c r="H29" s="24"/>
      <c r="I29" s="24">
        <v>4.4550000000000001</v>
      </c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6"/>
    </row>
    <row r="30" spans="1:22" x14ac:dyDescent="0.25">
      <c r="A30" s="3">
        <v>24</v>
      </c>
      <c r="B30" s="24">
        <v>40</v>
      </c>
      <c r="C30" s="10">
        <v>1380</v>
      </c>
      <c r="D30" s="121">
        <f t="shared" si="1"/>
        <v>55200</v>
      </c>
      <c r="E30" s="14">
        <v>44817</v>
      </c>
      <c r="F30" s="10"/>
      <c r="G30" s="16" t="s">
        <v>254</v>
      </c>
      <c r="H30" s="24"/>
      <c r="I30" s="24"/>
      <c r="J30" s="24"/>
      <c r="K30" s="24"/>
      <c r="L30" s="24">
        <v>40</v>
      </c>
      <c r="M30" s="24"/>
      <c r="N30" s="24"/>
      <c r="O30" s="24"/>
      <c r="P30" s="24"/>
      <c r="Q30" s="24"/>
      <c r="R30" s="24"/>
      <c r="S30" s="24"/>
      <c r="T30" s="24"/>
      <c r="U30" s="24"/>
      <c r="V30" s="26"/>
    </row>
    <row r="31" spans="1:22" x14ac:dyDescent="0.25">
      <c r="A31" s="3">
        <v>25</v>
      </c>
      <c r="B31" s="24">
        <v>4.7699999999999996</v>
      </c>
      <c r="C31" s="10">
        <v>18300</v>
      </c>
      <c r="D31" s="121">
        <f t="shared" si="1"/>
        <v>87290.999999999985</v>
      </c>
      <c r="E31" s="14">
        <v>44824</v>
      </c>
      <c r="F31" s="10"/>
      <c r="G31" s="16" t="s">
        <v>253</v>
      </c>
      <c r="H31" s="24"/>
      <c r="I31" s="24">
        <v>4.7699999999999996</v>
      </c>
      <c r="J31" s="24"/>
      <c r="K31" s="24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6"/>
    </row>
    <row r="32" spans="1:22" x14ac:dyDescent="0.25">
      <c r="A32" s="3">
        <v>26</v>
      </c>
      <c r="B32" s="24">
        <v>1.9550000000000001</v>
      </c>
      <c r="C32" s="10">
        <v>18300</v>
      </c>
      <c r="D32" s="121">
        <f t="shared" si="1"/>
        <v>35776.5</v>
      </c>
      <c r="E32" s="14">
        <v>44825</v>
      </c>
      <c r="F32" s="10"/>
      <c r="G32" s="16" t="s">
        <v>253</v>
      </c>
      <c r="H32" s="24"/>
      <c r="I32" s="24"/>
      <c r="J32" s="24"/>
      <c r="K32" s="24"/>
      <c r="L32" s="24"/>
      <c r="M32" s="24"/>
      <c r="N32" s="24">
        <v>1.9550000000000001</v>
      </c>
      <c r="O32" s="24"/>
      <c r="P32" s="24"/>
      <c r="Q32" s="24"/>
      <c r="R32" s="24"/>
      <c r="S32" s="24"/>
      <c r="T32" s="24"/>
      <c r="U32" s="24"/>
      <c r="V32" s="26"/>
    </row>
    <row r="33" spans="1:22" x14ac:dyDescent="0.25">
      <c r="A33" s="3">
        <v>27</v>
      </c>
      <c r="B33" s="24">
        <v>2.1949999999999998</v>
      </c>
      <c r="C33" s="10">
        <v>18300</v>
      </c>
      <c r="D33" s="121">
        <f t="shared" si="1"/>
        <v>40168.5</v>
      </c>
      <c r="E33" s="14">
        <v>44825</v>
      </c>
      <c r="F33" s="10"/>
      <c r="G33" s="16" t="s">
        <v>253</v>
      </c>
      <c r="H33" s="24"/>
      <c r="I33" s="24">
        <v>2.1949999999999998</v>
      </c>
      <c r="J33" s="24"/>
      <c r="K33" s="24"/>
      <c r="L33" s="24"/>
      <c r="M33" s="24"/>
      <c r="N33" s="24"/>
      <c r="O33" s="24"/>
      <c r="P33" s="24"/>
      <c r="Q33" s="24"/>
      <c r="R33" s="24"/>
      <c r="S33" s="24"/>
      <c r="T33" s="24"/>
      <c r="U33" s="24"/>
      <c r="V33" s="26"/>
    </row>
    <row r="34" spans="1:22" x14ac:dyDescent="0.25">
      <c r="A34" s="3">
        <v>28</v>
      </c>
      <c r="B34" s="24">
        <v>15</v>
      </c>
      <c r="C34" s="10">
        <v>73.5</v>
      </c>
      <c r="D34" s="121">
        <f t="shared" si="1"/>
        <v>1102.5</v>
      </c>
      <c r="E34" s="14">
        <v>44814</v>
      </c>
      <c r="F34" s="10"/>
      <c r="G34" s="16" t="s">
        <v>256</v>
      </c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6"/>
    </row>
    <row r="35" spans="1:22" x14ac:dyDescent="0.25">
      <c r="A35" s="3">
        <v>29</v>
      </c>
      <c r="B35" s="24">
        <v>5.0250000000000004</v>
      </c>
      <c r="C35" s="10">
        <v>18300</v>
      </c>
      <c r="D35" s="121">
        <f t="shared" si="1"/>
        <v>91957.5</v>
      </c>
      <c r="E35" s="14">
        <v>44833</v>
      </c>
      <c r="F35" s="10"/>
      <c r="G35" s="16" t="s">
        <v>253</v>
      </c>
      <c r="H35" s="24"/>
      <c r="I35" s="24"/>
      <c r="J35" s="24"/>
      <c r="K35" s="24"/>
      <c r="L35" s="24"/>
      <c r="M35" s="24"/>
      <c r="N35" s="24">
        <v>5.0250000000000004</v>
      </c>
      <c r="O35" s="24"/>
      <c r="P35" s="24"/>
      <c r="Q35" s="24"/>
      <c r="R35" s="24"/>
      <c r="S35" s="24"/>
      <c r="T35" s="24"/>
      <c r="U35" s="24"/>
      <c r="V35" s="26"/>
    </row>
    <row r="36" spans="1:22" x14ac:dyDescent="0.25">
      <c r="A36" s="3">
        <v>30</v>
      </c>
      <c r="B36" s="24">
        <v>3.9249999999999998</v>
      </c>
      <c r="C36" s="10">
        <v>18300</v>
      </c>
      <c r="D36" s="121">
        <f t="shared" si="1"/>
        <v>71827.5</v>
      </c>
      <c r="E36" s="14">
        <v>44835</v>
      </c>
      <c r="F36" s="10"/>
      <c r="G36" s="16" t="s">
        <v>253</v>
      </c>
      <c r="H36" s="24"/>
      <c r="I36" s="24"/>
      <c r="J36" s="24"/>
      <c r="K36" s="24"/>
      <c r="L36" s="24"/>
      <c r="M36" s="24"/>
      <c r="N36" s="24"/>
      <c r="O36" s="24"/>
      <c r="P36" s="24">
        <v>3.9249999999999998</v>
      </c>
      <c r="Q36" s="24"/>
      <c r="R36" s="24"/>
      <c r="S36" s="24"/>
      <c r="T36" s="24"/>
      <c r="U36" s="24"/>
      <c r="V36" s="26"/>
    </row>
    <row r="37" spans="1:22" x14ac:dyDescent="0.25">
      <c r="A37" s="3">
        <v>31</v>
      </c>
      <c r="B37" s="24">
        <v>1.885</v>
      </c>
      <c r="C37" s="10">
        <v>18300</v>
      </c>
      <c r="D37" s="121">
        <f t="shared" si="1"/>
        <v>34495.5</v>
      </c>
      <c r="E37" s="14">
        <v>44837</v>
      </c>
      <c r="F37" s="10"/>
      <c r="G37" s="16" t="s">
        <v>253</v>
      </c>
      <c r="H37" s="24"/>
      <c r="I37" s="24"/>
      <c r="J37" s="24"/>
      <c r="K37" s="24"/>
      <c r="L37" s="24"/>
      <c r="M37" s="24"/>
      <c r="N37" s="24">
        <v>1.885</v>
      </c>
      <c r="O37" s="24"/>
      <c r="P37" s="24"/>
      <c r="Q37" s="24"/>
      <c r="R37" s="24"/>
      <c r="S37" s="24"/>
      <c r="T37" s="24"/>
      <c r="U37" s="24"/>
      <c r="V37" s="26"/>
    </row>
    <row r="38" spans="1:22" x14ac:dyDescent="0.25">
      <c r="A38" s="3">
        <v>32</v>
      </c>
      <c r="B38" s="24">
        <v>7.7350000000000003</v>
      </c>
      <c r="C38" s="10">
        <v>18300</v>
      </c>
      <c r="D38" s="121">
        <f t="shared" si="1"/>
        <v>141550.5</v>
      </c>
      <c r="E38" s="14">
        <v>44837</v>
      </c>
      <c r="F38" s="10"/>
      <c r="G38" s="16" t="s">
        <v>253</v>
      </c>
      <c r="H38" s="24"/>
      <c r="I38" s="24">
        <v>7.7350000000000003</v>
      </c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6"/>
    </row>
    <row r="39" spans="1:22" x14ac:dyDescent="0.25">
      <c r="A39" s="3">
        <v>33</v>
      </c>
      <c r="B39" s="24"/>
      <c r="C39" s="10"/>
      <c r="D39" s="121">
        <f t="shared" si="1"/>
        <v>0</v>
      </c>
      <c r="E39" s="14">
        <v>44812</v>
      </c>
      <c r="F39" s="10">
        <v>150000</v>
      </c>
      <c r="G39" s="16">
        <v>346</v>
      </c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6"/>
    </row>
    <row r="40" spans="1:22" x14ac:dyDescent="0.25">
      <c r="A40" s="3">
        <v>34</v>
      </c>
      <c r="B40" s="24"/>
      <c r="C40" s="10"/>
      <c r="D40" s="121">
        <f t="shared" si="1"/>
        <v>0</v>
      </c>
      <c r="E40" s="14">
        <v>44809</v>
      </c>
      <c r="F40" s="10">
        <v>500000</v>
      </c>
      <c r="G40" s="16" t="s">
        <v>252</v>
      </c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6"/>
    </row>
    <row r="41" spans="1:22" x14ac:dyDescent="0.25">
      <c r="A41" s="3">
        <v>35</v>
      </c>
      <c r="B41" s="24"/>
      <c r="C41" s="10"/>
      <c r="D41" s="121">
        <f t="shared" si="1"/>
        <v>0</v>
      </c>
      <c r="E41" s="14">
        <v>44817</v>
      </c>
      <c r="F41" s="10">
        <v>400000</v>
      </c>
      <c r="G41" s="16">
        <v>386</v>
      </c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6"/>
    </row>
    <row r="42" spans="1:22" x14ac:dyDescent="0.25">
      <c r="A42" s="3">
        <v>36</v>
      </c>
      <c r="B42" s="24"/>
      <c r="C42" s="10"/>
      <c r="D42" s="121">
        <f t="shared" si="1"/>
        <v>0</v>
      </c>
      <c r="E42" s="14">
        <v>44773</v>
      </c>
      <c r="F42" s="10">
        <v>400000</v>
      </c>
      <c r="G42" s="16" t="s">
        <v>251</v>
      </c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6"/>
    </row>
    <row r="43" spans="1:22" x14ac:dyDescent="0.25">
      <c r="A43" s="3">
        <v>37</v>
      </c>
      <c r="B43" s="24"/>
      <c r="C43" s="10"/>
      <c r="D43" s="121">
        <f t="shared" si="1"/>
        <v>0</v>
      </c>
      <c r="E43" s="14">
        <v>44773</v>
      </c>
      <c r="F43" s="10">
        <v>200000</v>
      </c>
      <c r="G43" s="16">
        <v>334</v>
      </c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6"/>
    </row>
    <row r="44" spans="1:22" x14ac:dyDescent="0.25">
      <c r="A44" s="3">
        <v>38</v>
      </c>
      <c r="B44" s="24"/>
      <c r="C44" s="10"/>
      <c r="D44" s="121">
        <f t="shared" si="1"/>
        <v>0</v>
      </c>
      <c r="E44" s="14">
        <v>44822</v>
      </c>
      <c r="F44" s="10">
        <v>100000</v>
      </c>
      <c r="G44" s="16" t="s">
        <v>257</v>
      </c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6"/>
    </row>
    <row r="45" spans="1:22" x14ac:dyDescent="0.25">
      <c r="A45" s="3">
        <v>39</v>
      </c>
      <c r="B45" s="24"/>
      <c r="C45" s="10"/>
      <c r="D45" s="121">
        <f t="shared" si="1"/>
        <v>0</v>
      </c>
      <c r="E45" s="14">
        <v>44836</v>
      </c>
      <c r="F45" s="10">
        <v>500000</v>
      </c>
      <c r="G45" s="16" t="s">
        <v>251</v>
      </c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6"/>
    </row>
    <row r="46" spans="1:22" x14ac:dyDescent="0.25">
      <c r="A46" s="3">
        <v>40</v>
      </c>
      <c r="B46" s="24">
        <v>1.38</v>
      </c>
      <c r="C46" s="10">
        <v>18300</v>
      </c>
      <c r="D46" s="121">
        <f t="shared" si="1"/>
        <v>25253.999999999996</v>
      </c>
      <c r="E46" s="14">
        <v>44840</v>
      </c>
      <c r="F46" s="10"/>
      <c r="G46" s="16"/>
      <c r="H46" s="24"/>
      <c r="I46" s="24">
        <v>1.38</v>
      </c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6"/>
    </row>
    <row r="47" spans="1:22" x14ac:dyDescent="0.25">
      <c r="A47" s="3">
        <v>41</v>
      </c>
      <c r="B47" s="24">
        <v>1.0449999999999999</v>
      </c>
      <c r="C47" s="10">
        <v>18300</v>
      </c>
      <c r="D47" s="121">
        <f t="shared" si="1"/>
        <v>19123.5</v>
      </c>
      <c r="E47" s="14">
        <v>44840</v>
      </c>
      <c r="F47" s="10"/>
      <c r="G47" s="16"/>
      <c r="H47" s="24"/>
      <c r="I47" s="24">
        <v>1.0449999999999999</v>
      </c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6"/>
    </row>
    <row r="48" spans="1:22" x14ac:dyDescent="0.25">
      <c r="A48" s="3">
        <v>42</v>
      </c>
      <c r="B48" s="24">
        <v>1.89</v>
      </c>
      <c r="C48" s="10">
        <v>18300</v>
      </c>
      <c r="D48" s="121">
        <f t="shared" si="1"/>
        <v>34587</v>
      </c>
      <c r="E48" s="14">
        <v>44840</v>
      </c>
      <c r="F48" s="10"/>
      <c r="G48" s="16"/>
      <c r="H48" s="24"/>
      <c r="I48" s="24">
        <v>1.89</v>
      </c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6"/>
    </row>
    <row r="49" spans="1:22" x14ac:dyDescent="0.25">
      <c r="A49" s="3">
        <v>43</v>
      </c>
      <c r="B49" s="24"/>
      <c r="C49" s="10"/>
      <c r="D49" s="121">
        <f t="shared" si="1"/>
        <v>0</v>
      </c>
      <c r="E49" s="14">
        <v>44844</v>
      </c>
      <c r="F49" s="10">
        <v>100000</v>
      </c>
      <c r="G49" s="16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6"/>
    </row>
    <row r="50" spans="1:22" x14ac:dyDescent="0.25">
      <c r="A50" s="3">
        <v>44</v>
      </c>
      <c r="B50" s="24">
        <v>2.0099999999999998</v>
      </c>
      <c r="C50" s="10">
        <v>18300</v>
      </c>
      <c r="D50" s="121">
        <f t="shared" si="1"/>
        <v>36782.999999999993</v>
      </c>
      <c r="E50" s="14">
        <v>44847</v>
      </c>
      <c r="F50" s="10"/>
      <c r="G50" s="16"/>
      <c r="H50" s="24"/>
      <c r="I50" s="24"/>
      <c r="J50" s="24"/>
      <c r="K50" s="24"/>
      <c r="L50" s="24"/>
      <c r="M50" s="24"/>
      <c r="N50" s="24">
        <v>2.0099999999999998</v>
      </c>
      <c r="O50" s="24"/>
      <c r="P50" s="24"/>
      <c r="Q50" s="24"/>
      <c r="R50" s="24"/>
      <c r="S50" s="24"/>
      <c r="T50" s="24"/>
      <c r="U50" s="24"/>
      <c r="V50" s="26"/>
    </row>
    <row r="51" spans="1:22" x14ac:dyDescent="0.25">
      <c r="A51" s="3">
        <v>45</v>
      </c>
      <c r="B51" s="24">
        <v>20</v>
      </c>
      <c r="C51" s="10">
        <v>1400</v>
      </c>
      <c r="D51" s="121">
        <f t="shared" si="1"/>
        <v>28000</v>
      </c>
      <c r="E51" s="14">
        <v>44850</v>
      </c>
      <c r="F51" s="10"/>
      <c r="G51" s="16"/>
      <c r="H51" s="24"/>
      <c r="I51" s="24"/>
      <c r="J51" s="24"/>
      <c r="K51" s="24"/>
      <c r="L51" s="24"/>
      <c r="M51" s="24"/>
      <c r="N51" s="24">
        <v>20</v>
      </c>
      <c r="O51" s="24"/>
      <c r="P51" s="24"/>
      <c r="Q51" s="24"/>
      <c r="R51" s="24"/>
      <c r="S51" s="24"/>
      <c r="T51" s="24"/>
      <c r="U51" s="24" t="s">
        <v>27</v>
      </c>
      <c r="V51" s="26"/>
    </row>
    <row r="52" spans="1:22" x14ac:dyDescent="0.25">
      <c r="A52" s="3">
        <v>46</v>
      </c>
      <c r="B52" s="24"/>
      <c r="C52" s="10"/>
      <c r="D52" s="121">
        <f t="shared" si="1"/>
        <v>0</v>
      </c>
      <c r="E52" s="14"/>
      <c r="F52" s="10"/>
      <c r="G52" s="16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6"/>
    </row>
    <row r="53" spans="1:22" x14ac:dyDescent="0.25">
      <c r="A53" s="3">
        <v>47</v>
      </c>
      <c r="B53" s="24"/>
      <c r="C53" s="10"/>
      <c r="D53" s="121">
        <f t="shared" si="1"/>
        <v>0</v>
      </c>
      <c r="E53" s="14"/>
      <c r="F53" s="10"/>
      <c r="G53" s="16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6"/>
    </row>
    <row r="54" spans="1:22" x14ac:dyDescent="0.25">
      <c r="A54" s="3">
        <v>48</v>
      </c>
      <c r="B54" s="24"/>
      <c r="C54" s="10"/>
      <c r="D54" s="121">
        <f t="shared" si="1"/>
        <v>0</v>
      </c>
      <c r="E54" s="14"/>
      <c r="F54" s="10"/>
      <c r="G54" s="16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6"/>
    </row>
    <row r="55" spans="1:22" x14ac:dyDescent="0.25">
      <c r="A55" s="3">
        <v>49</v>
      </c>
      <c r="B55" s="24"/>
      <c r="C55" s="10"/>
      <c r="D55" s="121">
        <f t="shared" si="1"/>
        <v>0</v>
      </c>
      <c r="E55" s="14"/>
      <c r="F55" s="10"/>
      <c r="G55" s="16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6"/>
    </row>
    <row r="56" spans="1:22" x14ac:dyDescent="0.25">
      <c r="A56" s="3">
        <v>50</v>
      </c>
      <c r="B56" s="24"/>
      <c r="C56" s="10"/>
      <c r="D56" s="121">
        <f t="shared" si="1"/>
        <v>0</v>
      </c>
      <c r="E56" s="14"/>
      <c r="F56" s="10"/>
      <c r="G56" s="16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6"/>
    </row>
    <row r="57" spans="1:22" x14ac:dyDescent="0.25">
      <c r="A57" s="3"/>
      <c r="B57" s="24">
        <f>SUM(B6:B56)</f>
        <v>387.28499999999991</v>
      </c>
      <c r="C57" s="10">
        <f>SUM(C6:C56)</f>
        <v>1690153</v>
      </c>
      <c r="D57" s="121">
        <f>SUM(D6:D56)</f>
        <v>3882177.5</v>
      </c>
      <c r="E57" s="14"/>
      <c r="F57" s="10">
        <f>SUM(F6:F56)</f>
        <v>2350000</v>
      </c>
      <c r="G57" s="14"/>
      <c r="H57" s="24">
        <f>SUM(H6:H56)</f>
        <v>0</v>
      </c>
      <c r="I57" s="24">
        <f>SUM(I6:I56)</f>
        <v>132.45999999999995</v>
      </c>
      <c r="J57" s="24"/>
      <c r="K57" s="24">
        <f>SUM(K6:K56)</f>
        <v>0</v>
      </c>
      <c r="L57" s="24">
        <f>SUM(L6:L56)</f>
        <v>90</v>
      </c>
      <c r="M57" s="24"/>
      <c r="N57" s="24">
        <f>SUM(N6:N56)</f>
        <v>73.10499999999999</v>
      </c>
      <c r="O57" s="24">
        <f>SUM(O6:O56)</f>
        <v>0</v>
      </c>
      <c r="P57" s="24">
        <f>SUM(P6:P56)</f>
        <v>3.9249999999999998</v>
      </c>
      <c r="Q57" s="24">
        <f>SUM(Q6:Q56)</f>
        <v>0</v>
      </c>
      <c r="R57" s="24"/>
      <c r="S57" s="24">
        <f>SUM(S6:S56)</f>
        <v>68.674999999999997</v>
      </c>
      <c r="T57" s="24">
        <f>SUM(T6:T56)</f>
        <v>0</v>
      </c>
      <c r="U57" s="24">
        <f>SUM(U6:U56)</f>
        <v>0</v>
      </c>
      <c r="V57" s="26">
        <f>SUM(V6:V56)</f>
        <v>0</v>
      </c>
    </row>
    <row r="58" spans="1:22" ht="21.75" thickBot="1" x14ac:dyDescent="0.4">
      <c r="A58" s="379" t="s">
        <v>16</v>
      </c>
      <c r="B58" s="380"/>
      <c r="C58" s="381"/>
      <c r="D58" s="382">
        <f>F57-D57</f>
        <v>-1532177.5</v>
      </c>
      <c r="E58" s="383"/>
      <c r="F58" s="383"/>
      <c r="G58" s="383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2"/>
    </row>
    <row r="59" spans="1:22" ht="15.75" thickTop="1" x14ac:dyDescent="0.25"/>
  </sheetData>
  <mergeCells count="10">
    <mergeCell ref="A58:C58"/>
    <mergeCell ref="D58:G58"/>
    <mergeCell ref="H4:V4"/>
    <mergeCell ref="B4:B5"/>
    <mergeCell ref="C4:C5"/>
    <mergeCell ref="D4:D5"/>
    <mergeCell ref="A4:A5"/>
    <mergeCell ref="E4:E5"/>
    <mergeCell ref="F4:F5"/>
    <mergeCell ref="G4:G5"/>
  </mergeCells>
  <pageMargins left="0.7" right="0.7" top="0.75" bottom="0.75" header="0.3" footer="0.3"/>
  <pageSetup paperSize="9" scale="6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U53"/>
  <sheetViews>
    <sheetView rightToLeft="1" workbookViewId="0">
      <pane ySplit="5" topLeftCell="A39" activePane="bottomLeft" state="frozen"/>
      <selection pane="bottomLeft" activeCell="D52" sqref="D52:G52"/>
    </sheetView>
  </sheetViews>
  <sheetFormatPr defaultColWidth="8.7109375" defaultRowHeight="15" x14ac:dyDescent="0.25"/>
  <cols>
    <col min="1" max="1" width="4.7109375" style="1" customWidth="1"/>
    <col min="2" max="2" width="6.42578125" style="1" customWidth="1"/>
    <col min="3" max="3" width="10.5703125" style="1" bestFit="1" customWidth="1"/>
    <col min="4" max="4" width="14.28515625" style="5" bestFit="1" customWidth="1"/>
    <col min="5" max="5" width="11" style="5" customWidth="1"/>
    <col min="6" max="6" width="11.5703125" style="5" bestFit="1" customWidth="1"/>
    <col min="7" max="7" width="10.140625" style="5" customWidth="1"/>
    <col min="8" max="8" width="7.5703125" style="5" bestFit="1" customWidth="1"/>
    <col min="9" max="9" width="10.5703125" style="5" bestFit="1" customWidth="1"/>
    <col min="10" max="11" width="7.140625" style="5" customWidth="1"/>
    <col min="12" max="12" width="8.5703125" style="5" bestFit="1" customWidth="1"/>
    <col min="13" max="17" width="7.140625" style="5" customWidth="1"/>
    <col min="18" max="18" width="9.140625" style="5" customWidth="1"/>
    <col min="19" max="19" width="7.140625" style="5" customWidth="1"/>
    <col min="20" max="16384" width="8.7109375" style="1"/>
  </cols>
  <sheetData>
    <row r="3" spans="1:21" ht="15.75" thickBot="1" x14ac:dyDescent="0.3"/>
    <row r="4" spans="1:21" ht="15.75" thickTop="1" x14ac:dyDescent="0.25">
      <c r="A4" s="390" t="s">
        <v>0</v>
      </c>
      <c r="B4" s="399" t="s">
        <v>1</v>
      </c>
      <c r="C4" s="399" t="s">
        <v>2</v>
      </c>
      <c r="D4" s="401" t="s">
        <v>3</v>
      </c>
      <c r="E4" s="392" t="s">
        <v>18</v>
      </c>
      <c r="F4" s="392" t="s">
        <v>15</v>
      </c>
      <c r="G4" s="394" t="s">
        <v>17</v>
      </c>
      <c r="H4" s="384" t="s">
        <v>14</v>
      </c>
      <c r="I4" s="384"/>
      <c r="J4" s="384"/>
      <c r="K4" s="384"/>
      <c r="L4" s="384"/>
      <c r="M4" s="384"/>
      <c r="N4" s="384"/>
      <c r="O4" s="384"/>
      <c r="P4" s="384"/>
      <c r="Q4" s="384"/>
      <c r="R4" s="384"/>
      <c r="S4" s="385"/>
    </row>
    <row r="5" spans="1:21" ht="15.75" thickBot="1" x14ac:dyDescent="0.3">
      <c r="A5" s="391"/>
      <c r="B5" s="400"/>
      <c r="C5" s="410"/>
      <c r="D5" s="402"/>
      <c r="E5" s="393"/>
      <c r="F5" s="393"/>
      <c r="G5" s="395"/>
      <c r="H5" s="6" t="s">
        <v>4</v>
      </c>
      <c r="I5" s="7" t="s">
        <v>5</v>
      </c>
      <c r="J5" s="7" t="s">
        <v>6</v>
      </c>
      <c r="K5" s="7" t="s">
        <v>7</v>
      </c>
      <c r="L5" s="7" t="s">
        <v>8</v>
      </c>
      <c r="M5" s="7" t="s">
        <v>9</v>
      </c>
      <c r="N5" s="7" t="s">
        <v>10</v>
      </c>
      <c r="O5" s="7" t="s">
        <v>11</v>
      </c>
      <c r="P5" s="7" t="s">
        <v>12</v>
      </c>
      <c r="Q5" s="7" t="s">
        <v>13</v>
      </c>
      <c r="R5" s="7"/>
      <c r="S5" s="8"/>
    </row>
    <row r="6" spans="1:21" ht="15.75" thickTop="1" x14ac:dyDescent="0.25">
      <c r="A6" s="2"/>
      <c r="B6" s="268">
        <v>1</v>
      </c>
      <c r="C6" s="9">
        <v>17350</v>
      </c>
      <c r="D6" s="265">
        <f>B6*C6</f>
        <v>17350</v>
      </c>
      <c r="E6" s="13"/>
      <c r="F6" s="9"/>
      <c r="G6" s="15" t="s">
        <v>26</v>
      </c>
      <c r="H6" s="23"/>
      <c r="I6" s="23">
        <f>D6</f>
        <v>17350</v>
      </c>
      <c r="J6" s="23"/>
      <c r="K6" s="23"/>
      <c r="L6" s="23"/>
      <c r="M6" s="23"/>
      <c r="N6" s="23"/>
      <c r="O6" s="23"/>
      <c r="P6" s="23"/>
      <c r="Q6" s="23"/>
      <c r="R6" s="23"/>
      <c r="S6" s="25"/>
    </row>
    <row r="7" spans="1:21" x14ac:dyDescent="0.25">
      <c r="A7" s="4"/>
      <c r="B7" s="269"/>
      <c r="C7" s="30"/>
      <c r="D7" s="267">
        <f t="shared" ref="D7" si="0">B7*C7</f>
        <v>0</v>
      </c>
      <c r="E7" s="31"/>
      <c r="F7" s="30">
        <v>17000</v>
      </c>
      <c r="G7" s="32" t="s">
        <v>284</v>
      </c>
      <c r="H7" s="27"/>
      <c r="I7" s="24">
        <f>D7</f>
        <v>0</v>
      </c>
      <c r="J7" s="27"/>
      <c r="K7" s="27"/>
      <c r="L7" s="27"/>
      <c r="M7" s="27"/>
      <c r="N7" s="27"/>
      <c r="O7" s="27"/>
      <c r="P7" s="27"/>
      <c r="Q7" s="27"/>
      <c r="R7" s="27"/>
      <c r="S7" s="127"/>
    </row>
    <row r="8" spans="1:21" x14ac:dyDescent="0.25">
      <c r="A8" s="3">
        <v>2</v>
      </c>
      <c r="B8" s="270">
        <v>30</v>
      </c>
      <c r="C8" s="10">
        <v>720</v>
      </c>
      <c r="D8" s="267">
        <f>B8*C8</f>
        <v>21600</v>
      </c>
      <c r="E8" s="14" t="s">
        <v>33</v>
      </c>
      <c r="F8" s="10"/>
      <c r="G8" s="16"/>
      <c r="H8" s="24"/>
      <c r="I8" s="24">
        <f>D8</f>
        <v>21600</v>
      </c>
      <c r="J8" s="24"/>
      <c r="K8" s="24"/>
      <c r="L8" s="24"/>
      <c r="M8" s="24"/>
      <c r="N8" s="24"/>
      <c r="O8" s="24"/>
      <c r="P8" s="24"/>
      <c r="Q8" s="24"/>
      <c r="R8" s="24"/>
      <c r="S8" s="26"/>
    </row>
    <row r="9" spans="1:21" x14ac:dyDescent="0.25">
      <c r="A9" s="3">
        <v>3</v>
      </c>
      <c r="B9" s="270">
        <v>6</v>
      </c>
      <c r="C9" s="10">
        <v>740</v>
      </c>
      <c r="D9" s="267">
        <f t="shared" ref="D9:D50" si="1">B9*C9</f>
        <v>4440</v>
      </c>
      <c r="E9" s="14">
        <v>44600</v>
      </c>
      <c r="F9" s="10"/>
      <c r="G9" s="16"/>
      <c r="H9" s="24"/>
      <c r="I9" s="24">
        <f t="shared" ref="I9:I22" si="2">D9</f>
        <v>4440</v>
      </c>
      <c r="J9" s="24"/>
      <c r="K9" s="24"/>
      <c r="L9" s="24"/>
      <c r="M9" s="24"/>
      <c r="N9" s="24"/>
      <c r="O9" s="24"/>
      <c r="P9" s="24"/>
      <c r="Q9" s="24"/>
      <c r="R9" s="24"/>
      <c r="S9" s="26"/>
    </row>
    <row r="10" spans="1:21" x14ac:dyDescent="0.25">
      <c r="A10" s="3">
        <v>4</v>
      </c>
      <c r="B10" s="270">
        <v>12</v>
      </c>
      <c r="C10" s="10">
        <v>740</v>
      </c>
      <c r="D10" s="267">
        <f t="shared" si="1"/>
        <v>8880</v>
      </c>
      <c r="E10" s="14">
        <v>44659</v>
      </c>
      <c r="F10" s="10"/>
      <c r="G10" s="16"/>
      <c r="H10" s="24"/>
      <c r="I10" s="24">
        <f t="shared" si="2"/>
        <v>8880</v>
      </c>
      <c r="J10" s="24"/>
      <c r="K10" s="24"/>
      <c r="L10" s="24"/>
      <c r="M10" s="24"/>
      <c r="N10" s="24"/>
      <c r="O10" s="24"/>
      <c r="P10" s="24"/>
      <c r="Q10" s="24"/>
      <c r="R10" s="24"/>
      <c r="S10" s="26"/>
    </row>
    <row r="11" spans="1:21" x14ac:dyDescent="0.25">
      <c r="A11" s="3">
        <v>5</v>
      </c>
      <c r="B11" s="270">
        <v>13</v>
      </c>
      <c r="C11" s="10">
        <v>740</v>
      </c>
      <c r="D11" s="267">
        <f t="shared" si="1"/>
        <v>9620</v>
      </c>
      <c r="E11" s="14">
        <v>44628</v>
      </c>
      <c r="F11" s="10"/>
      <c r="G11" s="16"/>
      <c r="H11" s="24"/>
      <c r="I11" s="24">
        <f t="shared" si="2"/>
        <v>9620</v>
      </c>
      <c r="J11" s="24"/>
      <c r="K11" s="24"/>
      <c r="L11" s="24"/>
      <c r="M11" s="24"/>
      <c r="N11" s="24"/>
      <c r="O11" s="24"/>
      <c r="P11" s="24"/>
      <c r="Q11" s="24"/>
      <c r="R11" s="24"/>
      <c r="S11" s="26"/>
    </row>
    <row r="12" spans="1:21" x14ac:dyDescent="0.25">
      <c r="A12" s="3">
        <v>6</v>
      </c>
      <c r="B12" s="270">
        <v>12</v>
      </c>
      <c r="C12" s="10">
        <v>740</v>
      </c>
      <c r="D12" s="267">
        <f t="shared" si="1"/>
        <v>8880</v>
      </c>
      <c r="E12" s="14">
        <v>44750</v>
      </c>
      <c r="F12" s="10"/>
      <c r="G12" s="16"/>
      <c r="H12" s="24"/>
      <c r="I12" s="24">
        <f t="shared" si="2"/>
        <v>8880</v>
      </c>
      <c r="J12" s="24"/>
      <c r="K12" s="24"/>
      <c r="L12" s="24"/>
      <c r="M12" s="24"/>
      <c r="N12" s="24"/>
      <c r="O12" s="24"/>
      <c r="P12" s="24"/>
      <c r="Q12" s="24"/>
      <c r="R12" s="24"/>
      <c r="S12" s="26"/>
    </row>
    <row r="13" spans="1:21" x14ac:dyDescent="0.25">
      <c r="A13" s="4">
        <v>7</v>
      </c>
      <c r="B13" s="270">
        <v>5</v>
      </c>
      <c r="C13" s="10">
        <v>740</v>
      </c>
      <c r="D13" s="267">
        <f t="shared" si="1"/>
        <v>3700</v>
      </c>
      <c r="E13" s="14">
        <v>44781</v>
      </c>
      <c r="F13" s="10"/>
      <c r="G13" s="16"/>
      <c r="H13" s="24"/>
      <c r="I13" s="24">
        <f t="shared" si="2"/>
        <v>3700</v>
      </c>
      <c r="J13" s="24"/>
      <c r="K13" s="24"/>
      <c r="L13" s="24"/>
      <c r="M13" s="24"/>
      <c r="N13" s="24"/>
      <c r="O13" s="24"/>
      <c r="P13" s="24"/>
      <c r="Q13" s="24"/>
      <c r="R13" s="24"/>
      <c r="S13" s="26"/>
      <c r="U13" s="1">
        <v>152700</v>
      </c>
    </row>
    <row r="14" spans="1:21" x14ac:dyDescent="0.25">
      <c r="A14" s="3">
        <v>8</v>
      </c>
      <c r="B14" s="270">
        <v>6</v>
      </c>
      <c r="C14" s="10">
        <v>740</v>
      </c>
      <c r="D14" s="267">
        <f t="shared" si="1"/>
        <v>4440</v>
      </c>
      <c r="E14" s="14">
        <v>44781</v>
      </c>
      <c r="F14" s="10"/>
      <c r="G14" s="16"/>
      <c r="H14" s="24"/>
      <c r="I14" s="24">
        <f t="shared" si="2"/>
        <v>4440</v>
      </c>
      <c r="J14" s="24"/>
      <c r="K14" s="24"/>
      <c r="L14" s="24"/>
      <c r="M14" s="24"/>
      <c r="N14" s="24"/>
      <c r="O14" s="24"/>
      <c r="P14" s="24"/>
      <c r="Q14" s="24"/>
      <c r="R14" s="24"/>
      <c r="S14" s="26"/>
      <c r="U14" s="1">
        <v>131000</v>
      </c>
    </row>
    <row r="15" spans="1:21" x14ac:dyDescent="0.25">
      <c r="A15" s="3">
        <v>9</v>
      </c>
      <c r="B15" s="270">
        <v>16</v>
      </c>
      <c r="C15" s="10">
        <v>740</v>
      </c>
      <c r="D15" s="267">
        <f t="shared" si="1"/>
        <v>11840</v>
      </c>
      <c r="E15" s="14">
        <v>44812</v>
      </c>
      <c r="F15" s="10"/>
      <c r="G15" s="16"/>
      <c r="H15" s="24"/>
      <c r="I15" s="24">
        <f t="shared" si="2"/>
        <v>11840</v>
      </c>
      <c r="J15" s="24"/>
      <c r="K15" s="24"/>
      <c r="L15" s="24"/>
      <c r="M15" s="24"/>
      <c r="N15" s="24"/>
      <c r="O15" s="24"/>
      <c r="P15" s="24"/>
      <c r="Q15" s="24"/>
      <c r="R15" s="24"/>
      <c r="S15" s="26"/>
    </row>
    <row r="16" spans="1:21" x14ac:dyDescent="0.25">
      <c r="A16" s="3">
        <v>10</v>
      </c>
      <c r="B16" s="270">
        <v>2.2000000000000002</v>
      </c>
      <c r="C16" s="10">
        <v>860</v>
      </c>
      <c r="D16" s="267">
        <f t="shared" si="1"/>
        <v>1892.0000000000002</v>
      </c>
      <c r="E16" s="14">
        <v>44842</v>
      </c>
      <c r="F16" s="10"/>
      <c r="G16" s="16"/>
      <c r="H16" s="24"/>
      <c r="I16" s="24">
        <f>D16</f>
        <v>1892.0000000000002</v>
      </c>
      <c r="J16" s="24"/>
      <c r="K16" s="24"/>
      <c r="L16" s="24"/>
      <c r="M16" s="24"/>
      <c r="N16" s="24"/>
      <c r="O16" s="24"/>
      <c r="P16" s="24"/>
      <c r="Q16" s="24"/>
      <c r="R16" s="24"/>
      <c r="S16" s="26"/>
    </row>
    <row r="17" spans="1:19" x14ac:dyDescent="0.25">
      <c r="A17" s="3">
        <v>11</v>
      </c>
      <c r="B17" s="270"/>
      <c r="C17" s="10"/>
      <c r="D17" s="267">
        <f t="shared" si="1"/>
        <v>0</v>
      </c>
      <c r="E17" s="14"/>
      <c r="F17" s="10">
        <v>20000</v>
      </c>
      <c r="G17" s="16"/>
      <c r="H17" s="24"/>
      <c r="I17" s="24">
        <f t="shared" si="2"/>
        <v>0</v>
      </c>
      <c r="J17" s="24"/>
      <c r="K17" s="24"/>
      <c r="L17" s="24"/>
      <c r="M17" s="24"/>
      <c r="N17" s="24"/>
      <c r="O17" s="24"/>
      <c r="P17" s="24"/>
      <c r="Q17" s="24"/>
      <c r="R17" s="24"/>
      <c r="S17" s="26"/>
    </row>
    <row r="18" spans="1:19" x14ac:dyDescent="0.25">
      <c r="A18" s="3">
        <v>12</v>
      </c>
      <c r="B18" s="270"/>
      <c r="C18" s="10"/>
      <c r="D18" s="267">
        <f t="shared" si="1"/>
        <v>0</v>
      </c>
      <c r="E18" s="14" t="s">
        <v>34</v>
      </c>
      <c r="F18" s="10">
        <v>50000</v>
      </c>
      <c r="G18" s="16"/>
      <c r="H18" s="24"/>
      <c r="I18" s="24">
        <f t="shared" si="2"/>
        <v>0</v>
      </c>
      <c r="J18" s="24"/>
      <c r="K18" s="24"/>
      <c r="L18" s="24"/>
      <c r="M18" s="24"/>
      <c r="N18" s="24"/>
      <c r="O18" s="24"/>
      <c r="P18" s="24"/>
      <c r="Q18" s="24"/>
      <c r="R18" s="24"/>
      <c r="S18" s="26"/>
    </row>
    <row r="19" spans="1:19" x14ac:dyDescent="0.25">
      <c r="A19" s="3">
        <v>13</v>
      </c>
      <c r="B19" s="270"/>
      <c r="C19" s="10"/>
      <c r="D19" s="267">
        <f t="shared" si="1"/>
        <v>0</v>
      </c>
      <c r="E19" s="14">
        <v>44825</v>
      </c>
      <c r="F19" s="10">
        <v>7410</v>
      </c>
      <c r="G19" s="16"/>
      <c r="H19" s="24"/>
      <c r="I19" s="24">
        <f t="shared" si="2"/>
        <v>0</v>
      </c>
      <c r="J19" s="24"/>
      <c r="K19" s="24"/>
      <c r="L19" s="24"/>
      <c r="M19" s="24"/>
      <c r="N19" s="24"/>
      <c r="O19" s="24"/>
      <c r="P19" s="24"/>
      <c r="Q19" s="24"/>
      <c r="R19" s="24"/>
      <c r="S19" s="26"/>
    </row>
    <row r="20" spans="1:19" x14ac:dyDescent="0.25">
      <c r="A20" s="3">
        <v>14</v>
      </c>
      <c r="B20" s="270">
        <v>3.3</v>
      </c>
      <c r="C20" s="10">
        <v>860</v>
      </c>
      <c r="D20" s="267">
        <f t="shared" si="1"/>
        <v>2838</v>
      </c>
      <c r="E20" s="14">
        <v>44842</v>
      </c>
      <c r="F20" s="10"/>
      <c r="G20" s="16"/>
      <c r="H20" s="24"/>
      <c r="I20" s="24"/>
      <c r="J20" s="24"/>
      <c r="K20" s="24"/>
      <c r="L20" s="24">
        <v>2838</v>
      </c>
      <c r="M20" s="24"/>
      <c r="N20" s="24"/>
      <c r="O20" s="24"/>
      <c r="P20" s="24"/>
      <c r="Q20" s="24"/>
      <c r="R20" s="24"/>
      <c r="S20" s="26"/>
    </row>
    <row r="21" spans="1:19" x14ac:dyDescent="0.25">
      <c r="A21" s="3">
        <v>15</v>
      </c>
      <c r="B21" s="270">
        <v>0.5</v>
      </c>
      <c r="C21" s="10">
        <v>860</v>
      </c>
      <c r="D21" s="267">
        <f t="shared" si="1"/>
        <v>430</v>
      </c>
      <c r="E21" s="14">
        <v>44842</v>
      </c>
      <c r="F21" s="10"/>
      <c r="G21" s="16"/>
      <c r="H21" s="24">
        <v>430</v>
      </c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6"/>
    </row>
    <row r="22" spans="1:19" x14ac:dyDescent="0.25">
      <c r="A22" s="3">
        <v>16</v>
      </c>
      <c r="B22" s="271">
        <v>0.5</v>
      </c>
      <c r="C22" s="10">
        <v>620</v>
      </c>
      <c r="D22" s="267">
        <f t="shared" si="1"/>
        <v>310</v>
      </c>
      <c r="E22" s="14">
        <v>44848</v>
      </c>
      <c r="F22" s="187">
        <v>310</v>
      </c>
      <c r="G22" s="108" t="s">
        <v>318</v>
      </c>
      <c r="H22" s="24"/>
      <c r="I22" s="24">
        <f t="shared" si="2"/>
        <v>310</v>
      </c>
      <c r="J22" s="24"/>
      <c r="K22" s="24"/>
      <c r="L22" s="24"/>
      <c r="M22" s="24"/>
      <c r="N22" s="24"/>
      <c r="O22" s="24"/>
      <c r="P22" s="24"/>
      <c r="Q22" s="24"/>
      <c r="R22" s="24"/>
      <c r="S22" s="26"/>
    </row>
    <row r="23" spans="1:19" x14ac:dyDescent="0.25">
      <c r="A23" s="3">
        <v>17</v>
      </c>
      <c r="B23" s="271">
        <v>1.5</v>
      </c>
      <c r="C23" s="10">
        <v>620</v>
      </c>
      <c r="D23" s="267">
        <f t="shared" si="1"/>
        <v>930</v>
      </c>
      <c r="E23" s="14">
        <v>44848</v>
      </c>
      <c r="F23" s="187">
        <v>930</v>
      </c>
      <c r="G23" s="108" t="s">
        <v>318</v>
      </c>
      <c r="H23" s="24"/>
      <c r="I23" s="24"/>
      <c r="J23" s="24"/>
      <c r="K23" s="24"/>
      <c r="L23" s="24">
        <f>D23</f>
        <v>930</v>
      </c>
      <c r="M23" s="24"/>
      <c r="N23" s="24"/>
      <c r="O23" s="24"/>
      <c r="P23" s="24"/>
      <c r="Q23" s="24"/>
      <c r="R23" s="24"/>
      <c r="S23" s="26"/>
    </row>
    <row r="24" spans="1:19" x14ac:dyDescent="0.25">
      <c r="A24" s="3">
        <v>18</v>
      </c>
      <c r="B24" s="270">
        <v>10</v>
      </c>
      <c r="C24" s="10">
        <v>870</v>
      </c>
      <c r="D24" s="267">
        <f t="shared" si="1"/>
        <v>8700</v>
      </c>
      <c r="E24" s="14">
        <v>44871</v>
      </c>
      <c r="F24" s="10"/>
      <c r="G24" s="16"/>
      <c r="H24" s="24"/>
      <c r="I24" s="24">
        <f>D24</f>
        <v>8700</v>
      </c>
      <c r="J24" s="24"/>
      <c r="K24" s="24"/>
      <c r="L24" s="24"/>
      <c r="M24" s="24"/>
      <c r="N24" s="24"/>
      <c r="O24" s="24"/>
      <c r="P24" s="24"/>
      <c r="Q24" s="24"/>
      <c r="R24" s="24"/>
      <c r="S24" s="26"/>
    </row>
    <row r="25" spans="1:19" x14ac:dyDescent="0.25">
      <c r="A25" s="3">
        <v>19</v>
      </c>
      <c r="B25" s="270">
        <v>40</v>
      </c>
      <c r="C25" s="10">
        <v>870</v>
      </c>
      <c r="D25" s="267">
        <f t="shared" si="1"/>
        <v>34800</v>
      </c>
      <c r="E25" s="14">
        <v>44885</v>
      </c>
      <c r="F25" s="220"/>
      <c r="G25" s="16"/>
      <c r="H25" s="24"/>
      <c r="I25" s="24">
        <f>D25</f>
        <v>34800</v>
      </c>
      <c r="J25" s="24"/>
      <c r="K25" s="24"/>
      <c r="L25" s="24"/>
      <c r="M25" s="24"/>
      <c r="N25" s="24"/>
      <c r="O25" s="24"/>
      <c r="P25" s="24"/>
      <c r="Q25" s="24"/>
      <c r="R25" s="24"/>
      <c r="S25" s="26"/>
    </row>
    <row r="26" spans="1:19" x14ac:dyDescent="0.25">
      <c r="A26" s="3">
        <v>20</v>
      </c>
      <c r="B26" s="270"/>
      <c r="C26" s="10"/>
      <c r="D26" s="267">
        <f t="shared" si="1"/>
        <v>0</v>
      </c>
      <c r="E26" s="14">
        <v>44888</v>
      </c>
      <c r="F26" s="220">
        <v>30000</v>
      </c>
      <c r="G26" s="16">
        <v>375</v>
      </c>
      <c r="H26" s="24"/>
      <c r="I26" s="24">
        <f>D26</f>
        <v>0</v>
      </c>
      <c r="J26" s="24"/>
      <c r="K26" s="24"/>
      <c r="L26" s="24"/>
      <c r="M26" s="24"/>
      <c r="N26" s="24"/>
      <c r="O26" s="24"/>
      <c r="P26" s="24"/>
      <c r="Q26" s="24"/>
      <c r="R26" s="24"/>
      <c r="S26" s="26"/>
    </row>
    <row r="27" spans="1:19" x14ac:dyDescent="0.25">
      <c r="A27" s="3">
        <v>21</v>
      </c>
      <c r="B27" s="272">
        <v>20</v>
      </c>
      <c r="C27" s="191">
        <v>930</v>
      </c>
      <c r="D27" s="191">
        <f t="shared" si="1"/>
        <v>18600</v>
      </c>
      <c r="E27" s="262">
        <v>44892</v>
      </c>
      <c r="F27" s="10"/>
      <c r="G27" s="106" t="s">
        <v>428</v>
      </c>
      <c r="H27" s="24"/>
      <c r="I27" s="24">
        <f>D27</f>
        <v>18600</v>
      </c>
      <c r="J27" s="24"/>
      <c r="K27" s="24"/>
      <c r="L27" s="24"/>
      <c r="M27" s="24"/>
      <c r="N27" s="24"/>
      <c r="O27" s="24"/>
      <c r="P27" s="24"/>
      <c r="Q27" s="24"/>
      <c r="R27" s="24"/>
      <c r="S27" s="26"/>
    </row>
    <row r="28" spans="1:19" x14ac:dyDescent="0.25">
      <c r="A28" s="3">
        <v>22</v>
      </c>
      <c r="B28" s="272">
        <v>9</v>
      </c>
      <c r="C28" s="191">
        <v>640</v>
      </c>
      <c r="D28" s="191">
        <f t="shared" si="1"/>
        <v>5760</v>
      </c>
      <c r="E28" s="262">
        <v>44891</v>
      </c>
      <c r="F28" s="10"/>
      <c r="G28" s="106" t="s">
        <v>428</v>
      </c>
      <c r="H28" s="24"/>
      <c r="I28" s="24"/>
      <c r="J28" s="24"/>
      <c r="K28" s="24"/>
      <c r="L28" s="24">
        <f>D28</f>
        <v>5760</v>
      </c>
      <c r="M28" s="24"/>
      <c r="N28" s="24"/>
      <c r="O28" s="24"/>
      <c r="P28" s="24"/>
      <c r="Q28" s="24"/>
      <c r="R28" s="24"/>
      <c r="S28" s="26"/>
    </row>
    <row r="29" spans="1:19" x14ac:dyDescent="0.25">
      <c r="A29" s="3">
        <v>23</v>
      </c>
      <c r="B29" s="272">
        <v>10</v>
      </c>
      <c r="C29" s="191">
        <v>930</v>
      </c>
      <c r="D29" s="191">
        <f t="shared" si="1"/>
        <v>9300</v>
      </c>
      <c r="E29" s="262">
        <v>44894</v>
      </c>
      <c r="F29" s="10"/>
      <c r="G29" s="106" t="s">
        <v>428</v>
      </c>
      <c r="H29" s="24"/>
      <c r="I29" s="24">
        <f>D29</f>
        <v>9300</v>
      </c>
      <c r="J29" s="24"/>
      <c r="K29" s="24"/>
      <c r="L29" s="24"/>
      <c r="M29" s="24"/>
      <c r="N29" s="24"/>
      <c r="O29" s="24"/>
      <c r="P29" s="24"/>
      <c r="Q29" s="24"/>
      <c r="R29" s="24"/>
      <c r="S29" s="26"/>
    </row>
    <row r="30" spans="1:19" x14ac:dyDescent="0.25">
      <c r="A30" s="3">
        <v>24</v>
      </c>
      <c r="B30" s="272">
        <v>18</v>
      </c>
      <c r="C30" s="191">
        <v>640</v>
      </c>
      <c r="D30" s="191">
        <f t="shared" si="1"/>
        <v>11520</v>
      </c>
      <c r="E30" s="262">
        <v>44892</v>
      </c>
      <c r="F30" s="10"/>
      <c r="G30" s="106" t="s">
        <v>428</v>
      </c>
      <c r="H30" s="24"/>
      <c r="I30" s="24">
        <f>D30</f>
        <v>11520</v>
      </c>
      <c r="J30" s="24"/>
      <c r="K30" s="24"/>
      <c r="L30" s="24"/>
      <c r="M30" s="24"/>
      <c r="N30" s="24"/>
      <c r="O30" s="24"/>
      <c r="P30" s="24"/>
      <c r="Q30" s="24"/>
      <c r="R30" s="24"/>
      <c r="S30" s="26"/>
    </row>
    <row r="31" spans="1:19" x14ac:dyDescent="0.25">
      <c r="A31" s="3">
        <v>25</v>
      </c>
      <c r="B31" s="270"/>
      <c r="C31" s="10"/>
      <c r="D31" s="267">
        <f t="shared" si="1"/>
        <v>0</v>
      </c>
      <c r="E31" s="14">
        <v>44896</v>
      </c>
      <c r="F31" s="10">
        <v>40000</v>
      </c>
      <c r="G31" s="16">
        <v>391</v>
      </c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6"/>
    </row>
    <row r="32" spans="1:19" x14ac:dyDescent="0.25">
      <c r="A32" s="3">
        <v>26</v>
      </c>
      <c r="B32" s="270"/>
      <c r="C32" s="10"/>
      <c r="D32" s="267">
        <f t="shared" si="1"/>
        <v>0</v>
      </c>
      <c r="E32" s="14">
        <v>44903</v>
      </c>
      <c r="F32" s="10">
        <v>10000</v>
      </c>
      <c r="G32" s="16">
        <v>397</v>
      </c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6"/>
    </row>
    <row r="33" spans="1:19" x14ac:dyDescent="0.25">
      <c r="A33" s="3">
        <v>27</v>
      </c>
      <c r="B33" s="270">
        <v>3</v>
      </c>
      <c r="C33" s="10">
        <v>680</v>
      </c>
      <c r="D33" s="267">
        <f t="shared" si="1"/>
        <v>2040</v>
      </c>
      <c r="E33" s="14">
        <v>44912</v>
      </c>
      <c r="F33" s="10"/>
      <c r="G33" s="16"/>
      <c r="H33" s="24"/>
      <c r="I33" s="24">
        <v>2040</v>
      </c>
      <c r="J33" s="24"/>
      <c r="K33" s="24"/>
      <c r="L33" s="24"/>
      <c r="M33" s="24"/>
      <c r="N33" s="24"/>
      <c r="O33" s="24"/>
      <c r="P33" s="24"/>
      <c r="Q33" s="24"/>
      <c r="R33" s="24"/>
      <c r="S33" s="26"/>
    </row>
    <row r="34" spans="1:19" x14ac:dyDescent="0.25">
      <c r="A34" s="266">
        <v>28</v>
      </c>
      <c r="B34" s="270">
        <v>3</v>
      </c>
      <c r="C34" s="10">
        <v>680</v>
      </c>
      <c r="D34" s="267">
        <f t="shared" si="1"/>
        <v>2040</v>
      </c>
      <c r="E34" s="14">
        <v>44914</v>
      </c>
      <c r="F34" s="10"/>
      <c r="G34" s="16"/>
      <c r="H34" s="24"/>
      <c r="I34" s="24">
        <v>2040</v>
      </c>
      <c r="J34" s="24"/>
      <c r="K34" s="24"/>
      <c r="L34" s="24"/>
      <c r="M34" s="24"/>
      <c r="N34" s="24"/>
      <c r="O34" s="24"/>
      <c r="P34" s="24"/>
      <c r="Q34" s="24"/>
      <c r="R34" s="24"/>
      <c r="S34" s="26"/>
    </row>
    <row r="35" spans="1:19" x14ac:dyDescent="0.25">
      <c r="A35" s="266">
        <v>29</v>
      </c>
      <c r="B35" s="270">
        <v>5</v>
      </c>
      <c r="C35" s="267">
        <v>930</v>
      </c>
      <c r="D35" s="267">
        <f t="shared" si="1"/>
        <v>4650</v>
      </c>
      <c r="E35" s="14">
        <v>44909</v>
      </c>
      <c r="F35" s="267"/>
      <c r="G35" s="16"/>
      <c r="H35" s="24"/>
      <c r="I35" s="24">
        <v>4650</v>
      </c>
      <c r="J35" s="24"/>
      <c r="K35" s="24"/>
      <c r="L35" s="24"/>
      <c r="M35" s="24"/>
      <c r="N35" s="24"/>
      <c r="O35" s="24"/>
      <c r="P35" s="24"/>
      <c r="Q35" s="24"/>
      <c r="R35" s="24"/>
      <c r="S35" s="26"/>
    </row>
    <row r="36" spans="1:19" x14ac:dyDescent="0.25">
      <c r="A36" s="266">
        <v>30</v>
      </c>
      <c r="B36" s="270">
        <v>5</v>
      </c>
      <c r="C36" s="267">
        <v>930</v>
      </c>
      <c r="D36" s="267">
        <f t="shared" si="1"/>
        <v>4650</v>
      </c>
      <c r="E36" s="14">
        <v>44910</v>
      </c>
      <c r="F36" s="267"/>
      <c r="G36" s="16"/>
      <c r="H36" s="24"/>
      <c r="I36" s="24">
        <v>4650</v>
      </c>
      <c r="J36" s="24"/>
      <c r="K36" s="24"/>
      <c r="L36" s="24"/>
      <c r="M36" s="24"/>
      <c r="N36" s="24"/>
      <c r="O36" s="24"/>
      <c r="P36" s="24"/>
      <c r="Q36" s="24"/>
      <c r="R36" s="24"/>
      <c r="S36" s="26"/>
    </row>
    <row r="37" spans="1:19" x14ac:dyDescent="0.25">
      <c r="A37" s="266">
        <v>31</v>
      </c>
      <c r="B37" s="270">
        <v>5</v>
      </c>
      <c r="C37" s="267">
        <v>930</v>
      </c>
      <c r="D37" s="267">
        <f t="shared" si="1"/>
        <v>4650</v>
      </c>
      <c r="E37" s="14">
        <v>44912</v>
      </c>
      <c r="F37" s="267"/>
      <c r="G37" s="16"/>
      <c r="H37" s="24"/>
      <c r="I37" s="24">
        <v>4650</v>
      </c>
      <c r="J37" s="24"/>
      <c r="K37" s="24"/>
      <c r="L37" s="24"/>
      <c r="M37" s="24"/>
      <c r="N37" s="24"/>
      <c r="O37" s="24"/>
      <c r="P37" s="24"/>
      <c r="Q37" s="24"/>
      <c r="R37" s="24"/>
      <c r="S37" s="26"/>
    </row>
    <row r="38" spans="1:19" x14ac:dyDescent="0.25">
      <c r="A38" s="266">
        <v>32</v>
      </c>
      <c r="B38" s="270">
        <v>5</v>
      </c>
      <c r="C38" s="267">
        <v>930</v>
      </c>
      <c r="D38" s="267">
        <f t="shared" si="1"/>
        <v>4650</v>
      </c>
      <c r="E38" s="14">
        <v>44912</v>
      </c>
      <c r="F38" s="267"/>
      <c r="G38" s="16"/>
      <c r="H38" s="24"/>
      <c r="I38" s="24">
        <v>4650</v>
      </c>
      <c r="J38" s="24"/>
      <c r="K38" s="24"/>
      <c r="L38" s="24"/>
      <c r="M38" s="24"/>
      <c r="N38" s="24"/>
      <c r="O38" s="24"/>
      <c r="P38" s="24"/>
      <c r="Q38" s="24"/>
      <c r="R38" s="24"/>
      <c r="S38" s="26"/>
    </row>
    <row r="39" spans="1:19" x14ac:dyDescent="0.25">
      <c r="A39" s="266">
        <v>33</v>
      </c>
      <c r="B39" s="270">
        <v>5</v>
      </c>
      <c r="C39" s="267">
        <v>930</v>
      </c>
      <c r="D39" s="267">
        <f t="shared" si="1"/>
        <v>4650</v>
      </c>
      <c r="E39" s="14">
        <v>44912</v>
      </c>
      <c r="F39" s="267"/>
      <c r="G39" s="16"/>
      <c r="H39" s="24"/>
      <c r="I39" s="24">
        <v>4650</v>
      </c>
      <c r="J39" s="24"/>
      <c r="K39" s="24"/>
      <c r="L39" s="24"/>
      <c r="M39" s="24"/>
      <c r="N39" s="24"/>
      <c r="O39" s="24"/>
      <c r="P39" s="24"/>
      <c r="Q39" s="24"/>
      <c r="R39" s="24"/>
      <c r="S39" s="26"/>
    </row>
    <row r="40" spans="1:19" x14ac:dyDescent="0.25">
      <c r="A40" s="266">
        <v>34</v>
      </c>
      <c r="B40" s="270">
        <v>5</v>
      </c>
      <c r="C40" s="267">
        <v>930</v>
      </c>
      <c r="D40" s="267">
        <f t="shared" si="1"/>
        <v>4650</v>
      </c>
      <c r="E40" s="14">
        <v>44912</v>
      </c>
      <c r="F40" s="267"/>
      <c r="G40" s="16"/>
      <c r="H40" s="24"/>
      <c r="I40" s="24">
        <v>4650</v>
      </c>
      <c r="J40" s="24"/>
      <c r="K40" s="24"/>
      <c r="L40" s="24"/>
      <c r="M40" s="24"/>
      <c r="N40" s="24"/>
      <c r="O40" s="24"/>
      <c r="P40" s="24"/>
      <c r="Q40" s="24"/>
      <c r="R40" s="24"/>
      <c r="S40" s="26"/>
    </row>
    <row r="41" spans="1:19" x14ac:dyDescent="0.25">
      <c r="A41" s="266">
        <v>35</v>
      </c>
      <c r="B41" s="270">
        <v>5</v>
      </c>
      <c r="C41" s="267">
        <v>930</v>
      </c>
      <c r="D41" s="267">
        <f t="shared" si="1"/>
        <v>4650</v>
      </c>
      <c r="E41" s="14">
        <v>44913</v>
      </c>
      <c r="F41" s="267"/>
      <c r="G41" s="16"/>
      <c r="H41" s="24"/>
      <c r="I41" s="24">
        <v>4650</v>
      </c>
      <c r="J41" s="24"/>
      <c r="K41" s="24"/>
      <c r="L41" s="24"/>
      <c r="M41" s="24"/>
      <c r="N41" s="24"/>
      <c r="O41" s="24"/>
      <c r="P41" s="24"/>
      <c r="Q41" s="24"/>
      <c r="R41" s="24"/>
      <c r="S41" s="26"/>
    </row>
    <row r="42" spans="1:19" x14ac:dyDescent="0.25">
      <c r="A42" s="266">
        <v>36</v>
      </c>
      <c r="B42" s="270">
        <v>5</v>
      </c>
      <c r="C42" s="267">
        <v>930</v>
      </c>
      <c r="D42" s="267">
        <f t="shared" si="1"/>
        <v>4650</v>
      </c>
      <c r="E42" s="14">
        <v>44913</v>
      </c>
      <c r="F42" s="267"/>
      <c r="G42" s="16"/>
      <c r="H42" s="24"/>
      <c r="I42" s="24">
        <v>4650</v>
      </c>
      <c r="J42" s="24"/>
      <c r="K42" s="24"/>
      <c r="L42" s="24"/>
      <c r="M42" s="24"/>
      <c r="N42" s="24"/>
      <c r="O42" s="24"/>
      <c r="P42" s="24"/>
      <c r="Q42" s="24"/>
      <c r="R42" s="24"/>
      <c r="S42" s="26"/>
    </row>
    <row r="43" spans="1:19" x14ac:dyDescent="0.25">
      <c r="A43" s="266">
        <v>37</v>
      </c>
      <c r="B43" s="270">
        <v>5</v>
      </c>
      <c r="C43" s="267">
        <v>930</v>
      </c>
      <c r="D43" s="267">
        <f t="shared" si="1"/>
        <v>4650</v>
      </c>
      <c r="E43" s="14">
        <v>44914</v>
      </c>
      <c r="F43" s="10"/>
      <c r="G43" s="16"/>
      <c r="H43" s="24"/>
      <c r="I43" s="24">
        <v>4650</v>
      </c>
      <c r="J43" s="24"/>
      <c r="K43" s="24"/>
      <c r="L43" s="24"/>
      <c r="M43" s="24"/>
      <c r="N43" s="24"/>
      <c r="O43" s="24"/>
      <c r="P43" s="24"/>
      <c r="Q43" s="24"/>
      <c r="R43" s="24"/>
      <c r="S43" s="26"/>
    </row>
    <row r="44" spans="1:19" x14ac:dyDescent="0.25">
      <c r="A44" s="266">
        <v>38</v>
      </c>
      <c r="B44" s="270">
        <v>5</v>
      </c>
      <c r="C44" s="267">
        <v>930</v>
      </c>
      <c r="D44" s="267">
        <f t="shared" si="1"/>
        <v>4650</v>
      </c>
      <c r="E44" s="14">
        <v>44915</v>
      </c>
      <c r="F44" s="10"/>
      <c r="G44" s="16"/>
      <c r="H44" s="24"/>
      <c r="I44" s="24">
        <v>4650</v>
      </c>
      <c r="J44" s="24"/>
      <c r="K44" s="24"/>
      <c r="L44" s="24"/>
      <c r="M44" s="24"/>
      <c r="N44" s="24"/>
      <c r="O44" s="24"/>
      <c r="P44" s="24"/>
      <c r="Q44" s="24"/>
      <c r="R44" s="24"/>
      <c r="S44" s="26"/>
    </row>
    <row r="45" spans="1:19" x14ac:dyDescent="0.25">
      <c r="A45" s="266">
        <v>39</v>
      </c>
      <c r="B45" s="270"/>
      <c r="C45" s="10"/>
      <c r="D45" s="267">
        <f t="shared" si="1"/>
        <v>0</v>
      </c>
      <c r="E45" s="14">
        <v>44916</v>
      </c>
      <c r="F45" s="10">
        <v>50000</v>
      </c>
      <c r="G45" s="16">
        <v>456</v>
      </c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6"/>
    </row>
    <row r="46" spans="1:19" x14ac:dyDescent="0.25">
      <c r="A46" s="266">
        <v>40</v>
      </c>
      <c r="B46" s="270"/>
      <c r="C46" s="10"/>
      <c r="D46" s="267">
        <f t="shared" si="1"/>
        <v>0</v>
      </c>
      <c r="E46" s="14"/>
      <c r="F46" s="10"/>
      <c r="G46" s="16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6"/>
    </row>
    <row r="47" spans="1:19" x14ac:dyDescent="0.25">
      <c r="A47" s="266">
        <v>41</v>
      </c>
      <c r="B47" s="270"/>
      <c r="C47" s="10"/>
      <c r="D47" s="267">
        <f t="shared" si="1"/>
        <v>0</v>
      </c>
      <c r="E47" s="14"/>
      <c r="F47" s="10"/>
      <c r="G47" s="16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6"/>
    </row>
    <row r="48" spans="1:19" x14ac:dyDescent="0.25">
      <c r="A48" s="266">
        <v>42</v>
      </c>
      <c r="B48" s="270"/>
      <c r="C48" s="10"/>
      <c r="D48" s="267">
        <f t="shared" si="1"/>
        <v>0</v>
      </c>
      <c r="E48" s="14"/>
      <c r="F48" s="10"/>
      <c r="G48" s="16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6"/>
    </row>
    <row r="49" spans="1:19" x14ac:dyDescent="0.25">
      <c r="A49" s="266">
        <v>43</v>
      </c>
      <c r="B49" s="270"/>
      <c r="C49" s="10"/>
      <c r="D49" s="267">
        <f t="shared" si="1"/>
        <v>0</v>
      </c>
      <c r="E49" s="14"/>
      <c r="F49" s="10"/>
      <c r="G49" s="16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6"/>
    </row>
    <row r="50" spans="1:19" x14ac:dyDescent="0.25">
      <c r="A50" s="266">
        <v>44</v>
      </c>
      <c r="B50" s="270"/>
      <c r="C50" s="10"/>
      <c r="D50" s="267">
        <f t="shared" si="1"/>
        <v>0</v>
      </c>
      <c r="E50" s="14"/>
      <c r="F50" s="10"/>
      <c r="G50" s="16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6"/>
    </row>
    <row r="51" spans="1:19" x14ac:dyDescent="0.25">
      <c r="A51" s="3"/>
      <c r="B51" s="16">
        <f>SUM(B6:B50)</f>
        <v>272</v>
      </c>
      <c r="C51" s="10">
        <f>SUM(C6:C50)</f>
        <v>42610</v>
      </c>
      <c r="D51" s="267">
        <f>SUM(D6:D50)</f>
        <v>236410</v>
      </c>
      <c r="E51" s="14"/>
      <c r="F51" s="10">
        <f>SUM(F6:F50)</f>
        <v>225650</v>
      </c>
      <c r="G51" s="14"/>
      <c r="H51" s="24">
        <f t="shared" ref="H51:S51" si="3">SUM(H6:H50)</f>
        <v>430</v>
      </c>
      <c r="I51" s="24">
        <f t="shared" si="3"/>
        <v>226452</v>
      </c>
      <c r="J51" s="24">
        <f t="shared" si="3"/>
        <v>0</v>
      </c>
      <c r="K51" s="24">
        <f t="shared" si="3"/>
        <v>0</v>
      </c>
      <c r="L51" s="24">
        <f t="shared" si="3"/>
        <v>9528</v>
      </c>
      <c r="M51" s="24">
        <f t="shared" si="3"/>
        <v>0</v>
      </c>
      <c r="N51" s="24">
        <f t="shared" si="3"/>
        <v>0</v>
      </c>
      <c r="O51" s="24">
        <f t="shared" si="3"/>
        <v>0</v>
      </c>
      <c r="P51" s="24">
        <f t="shared" si="3"/>
        <v>0</v>
      </c>
      <c r="Q51" s="24">
        <f t="shared" si="3"/>
        <v>0</v>
      </c>
      <c r="R51" s="24">
        <f t="shared" si="3"/>
        <v>0</v>
      </c>
      <c r="S51" s="26">
        <f t="shared" si="3"/>
        <v>0</v>
      </c>
    </row>
    <row r="52" spans="1:19" ht="21.75" thickBot="1" x14ac:dyDescent="0.4">
      <c r="A52" s="379" t="s">
        <v>16</v>
      </c>
      <c r="B52" s="380"/>
      <c r="C52" s="381"/>
      <c r="D52" s="382">
        <f>F51-D51</f>
        <v>-10760</v>
      </c>
      <c r="E52" s="383"/>
      <c r="F52" s="383"/>
      <c r="G52" s="383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2"/>
    </row>
    <row r="53" spans="1:19" ht="15.75" thickTop="1" x14ac:dyDescent="0.25"/>
  </sheetData>
  <mergeCells count="10">
    <mergeCell ref="G4:G5"/>
    <mergeCell ref="H4:S4"/>
    <mergeCell ref="A52:C52"/>
    <mergeCell ref="D52:G52"/>
    <mergeCell ref="A4:A5"/>
    <mergeCell ref="B4:B5"/>
    <mergeCell ref="C4:C5"/>
    <mergeCell ref="D4:D5"/>
    <mergeCell ref="E4:E5"/>
    <mergeCell ref="F4:F5"/>
  </mergeCells>
  <pageMargins left="0.7" right="0.7" top="0.75" bottom="0.75" header="0.3" footer="0.3"/>
  <pageSetup paperSize="9" scale="84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45"/>
  <sheetViews>
    <sheetView rightToLeft="1" workbookViewId="0">
      <pane ySplit="5" topLeftCell="A6" activePane="bottomLeft" state="frozen"/>
      <selection pane="bottomLeft" activeCell="K10" sqref="K10"/>
    </sheetView>
  </sheetViews>
  <sheetFormatPr defaultColWidth="8.7109375" defaultRowHeight="15" x14ac:dyDescent="0.25"/>
  <cols>
    <col min="1" max="1" width="4.7109375" style="1" customWidth="1"/>
    <col min="2" max="2" width="6.42578125" style="1" customWidth="1"/>
    <col min="3" max="3" width="10.5703125" style="1" bestFit="1" customWidth="1"/>
    <col min="4" max="4" width="15.7109375" style="5" bestFit="1" customWidth="1"/>
    <col min="5" max="5" width="11" style="5" customWidth="1"/>
    <col min="6" max="6" width="11.5703125" style="5" bestFit="1" customWidth="1"/>
    <col min="7" max="7" width="10.140625" style="5" customWidth="1"/>
    <col min="8" max="8" width="7.5703125" style="5" bestFit="1" customWidth="1"/>
    <col min="9" max="9" width="10.5703125" style="5" bestFit="1" customWidth="1"/>
    <col min="10" max="11" width="7.140625" style="5" customWidth="1"/>
    <col min="12" max="12" width="9.140625" style="5" bestFit="1" customWidth="1"/>
    <col min="13" max="17" width="7.140625" style="5" customWidth="1"/>
    <col min="18" max="18" width="9.140625" style="5" customWidth="1"/>
    <col min="19" max="19" width="7.140625" style="5" customWidth="1"/>
    <col min="20" max="16384" width="8.7109375" style="1"/>
  </cols>
  <sheetData>
    <row r="2" spans="1:19" ht="54" customHeight="1" x14ac:dyDescent="0.25">
      <c r="D2" s="5" t="s">
        <v>419</v>
      </c>
    </row>
    <row r="3" spans="1:19" ht="15.75" thickBot="1" x14ac:dyDescent="0.3"/>
    <row r="4" spans="1:19" ht="15.75" thickTop="1" x14ac:dyDescent="0.25">
      <c r="A4" s="390" t="s">
        <v>0</v>
      </c>
      <c r="B4" s="399" t="s">
        <v>1</v>
      </c>
      <c r="C4" s="399" t="s">
        <v>2</v>
      </c>
      <c r="D4" s="401" t="s">
        <v>3</v>
      </c>
      <c r="E4" s="392" t="s">
        <v>18</v>
      </c>
      <c r="F4" s="392" t="s">
        <v>15</v>
      </c>
      <c r="G4" s="394" t="s">
        <v>17</v>
      </c>
      <c r="H4" s="384" t="s">
        <v>14</v>
      </c>
      <c r="I4" s="384"/>
      <c r="J4" s="384"/>
      <c r="K4" s="384"/>
      <c r="L4" s="384"/>
      <c r="M4" s="384"/>
      <c r="N4" s="384"/>
      <c r="O4" s="384"/>
      <c r="P4" s="384"/>
      <c r="Q4" s="384"/>
      <c r="R4" s="384"/>
      <c r="S4" s="385"/>
    </row>
    <row r="5" spans="1:19" ht="15.75" thickBot="1" x14ac:dyDescent="0.3">
      <c r="A5" s="391"/>
      <c r="B5" s="400"/>
      <c r="C5" s="410"/>
      <c r="D5" s="402"/>
      <c r="E5" s="393"/>
      <c r="F5" s="393"/>
      <c r="G5" s="395"/>
      <c r="H5" s="6" t="s">
        <v>4</v>
      </c>
      <c r="I5" s="7" t="s">
        <v>5</v>
      </c>
      <c r="J5" s="7" t="s">
        <v>6</v>
      </c>
      <c r="K5" s="7" t="s">
        <v>7</v>
      </c>
      <c r="L5" s="7" t="s">
        <v>8</v>
      </c>
      <c r="M5" s="7" t="s">
        <v>9</v>
      </c>
      <c r="N5" s="7" t="s">
        <v>10</v>
      </c>
      <c r="O5" s="7" t="s">
        <v>11</v>
      </c>
      <c r="P5" s="7" t="s">
        <v>12</v>
      </c>
      <c r="Q5" s="7" t="s">
        <v>13</v>
      </c>
      <c r="R5" s="7"/>
      <c r="S5" s="8"/>
    </row>
    <row r="6" spans="1:19" ht="15.75" thickTop="1" x14ac:dyDescent="0.25">
      <c r="A6" s="249">
        <v>0</v>
      </c>
      <c r="B6" s="17">
        <v>1</v>
      </c>
      <c r="C6" s="248">
        <v>-4000</v>
      </c>
      <c r="D6" s="248">
        <f>B6*C6</f>
        <v>-4000</v>
      </c>
      <c r="E6" s="13">
        <v>44795</v>
      </c>
      <c r="F6" s="336">
        <v>5000</v>
      </c>
      <c r="G6" s="15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5"/>
    </row>
    <row r="7" spans="1:19" x14ac:dyDescent="0.25">
      <c r="A7" s="4">
        <v>1</v>
      </c>
      <c r="B7" s="128"/>
      <c r="C7" s="30"/>
      <c r="D7" s="251">
        <f t="shared" ref="D7" si="0">B7*C7</f>
        <v>0</v>
      </c>
      <c r="E7" s="31">
        <v>44888</v>
      </c>
      <c r="F7" s="30">
        <v>10000</v>
      </c>
      <c r="G7" s="32">
        <v>377</v>
      </c>
      <c r="H7" s="27"/>
      <c r="I7" s="337">
        <v>19000</v>
      </c>
      <c r="J7" s="27"/>
      <c r="K7" s="27"/>
      <c r="L7" s="27"/>
      <c r="M7" s="27"/>
      <c r="N7" s="27"/>
      <c r="O7" s="27"/>
      <c r="P7" s="27"/>
      <c r="Q7" s="27"/>
      <c r="R7" s="27"/>
      <c r="S7" s="127"/>
    </row>
    <row r="8" spans="1:19" x14ac:dyDescent="0.25">
      <c r="A8" s="250">
        <v>2</v>
      </c>
      <c r="B8" s="18"/>
      <c r="C8" s="251"/>
      <c r="D8" s="251">
        <f>B8*C8</f>
        <v>0</v>
      </c>
      <c r="E8" s="14">
        <v>44888</v>
      </c>
      <c r="F8" s="337">
        <v>2000</v>
      </c>
      <c r="G8" s="16">
        <v>378</v>
      </c>
      <c r="H8" s="24"/>
      <c r="I8" s="24"/>
      <c r="J8" s="24"/>
      <c r="K8" s="24"/>
      <c r="L8" s="337">
        <v>2000</v>
      </c>
      <c r="M8" s="24"/>
      <c r="N8" s="24"/>
      <c r="O8" s="24"/>
      <c r="P8" s="24"/>
      <c r="Q8" s="24"/>
      <c r="R8" s="24"/>
      <c r="S8" s="26"/>
    </row>
    <row r="9" spans="1:19" x14ac:dyDescent="0.25">
      <c r="A9" s="250">
        <v>3</v>
      </c>
      <c r="B9" s="80"/>
      <c r="C9" s="251"/>
      <c r="D9" s="251">
        <f t="shared" ref="D9:D42" si="1">B9*C9</f>
        <v>0</v>
      </c>
      <c r="E9" s="14">
        <v>44905</v>
      </c>
      <c r="F9" s="337">
        <v>11000</v>
      </c>
      <c r="G9" s="16">
        <v>398</v>
      </c>
      <c r="H9" s="24"/>
      <c r="I9" s="24">
        <v>11000</v>
      </c>
      <c r="J9" s="24"/>
      <c r="K9" s="24"/>
      <c r="L9" s="24"/>
      <c r="M9" s="24"/>
      <c r="N9" s="24"/>
      <c r="O9" s="24"/>
      <c r="P9" s="24"/>
      <c r="Q9" s="24"/>
      <c r="R9" s="24"/>
      <c r="S9" s="26"/>
    </row>
    <row r="10" spans="1:19" x14ac:dyDescent="0.25">
      <c r="A10" s="250">
        <v>4</v>
      </c>
      <c r="B10" s="80"/>
      <c r="C10" s="251"/>
      <c r="D10" s="251">
        <f t="shared" si="1"/>
        <v>0</v>
      </c>
      <c r="E10" s="14"/>
      <c r="F10" s="337"/>
      <c r="G10" s="16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6"/>
    </row>
    <row r="11" spans="1:19" x14ac:dyDescent="0.25">
      <c r="A11" s="250">
        <v>5</v>
      </c>
      <c r="B11" s="80"/>
      <c r="C11" s="251"/>
      <c r="D11" s="251">
        <f t="shared" si="1"/>
        <v>0</v>
      </c>
      <c r="E11" s="14"/>
      <c r="F11" s="337"/>
      <c r="G11" s="16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6"/>
    </row>
    <row r="12" spans="1:19" x14ac:dyDescent="0.25">
      <c r="A12" s="250">
        <v>6</v>
      </c>
      <c r="B12" s="80"/>
      <c r="C12" s="251"/>
      <c r="D12" s="251">
        <f t="shared" si="1"/>
        <v>0</v>
      </c>
      <c r="E12" s="14"/>
      <c r="F12" s="337"/>
      <c r="G12" s="16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6"/>
    </row>
    <row r="13" spans="1:19" x14ac:dyDescent="0.25">
      <c r="A13" s="4">
        <v>7</v>
      </c>
      <c r="B13" s="80"/>
      <c r="C13" s="251"/>
      <c r="D13" s="251">
        <f t="shared" si="1"/>
        <v>0</v>
      </c>
      <c r="E13" s="14"/>
      <c r="F13" s="337"/>
      <c r="G13" s="16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6"/>
    </row>
    <row r="14" spans="1:19" hidden="1" x14ac:dyDescent="0.25">
      <c r="A14" s="250">
        <v>8</v>
      </c>
      <c r="B14" s="80"/>
      <c r="C14" s="251"/>
      <c r="D14" s="251">
        <f t="shared" si="1"/>
        <v>0</v>
      </c>
      <c r="E14" s="14"/>
      <c r="F14" s="337"/>
      <c r="G14" s="16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6"/>
    </row>
    <row r="15" spans="1:19" hidden="1" x14ac:dyDescent="0.25">
      <c r="A15" s="250">
        <v>9</v>
      </c>
      <c r="B15" s="80"/>
      <c r="C15" s="251"/>
      <c r="D15" s="251">
        <f t="shared" si="1"/>
        <v>0</v>
      </c>
      <c r="E15" s="14"/>
      <c r="F15" s="337"/>
      <c r="G15" s="16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6"/>
    </row>
    <row r="16" spans="1:19" hidden="1" x14ac:dyDescent="0.25">
      <c r="A16" s="250">
        <v>10</v>
      </c>
      <c r="B16" s="80"/>
      <c r="C16" s="251"/>
      <c r="D16" s="251">
        <f t="shared" si="1"/>
        <v>0</v>
      </c>
      <c r="E16" s="14"/>
      <c r="F16" s="337"/>
      <c r="G16" s="16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6"/>
    </row>
    <row r="17" spans="1:19" hidden="1" x14ac:dyDescent="0.25">
      <c r="A17" s="250">
        <v>11</v>
      </c>
      <c r="B17" s="80"/>
      <c r="C17" s="251"/>
      <c r="D17" s="251">
        <f t="shared" si="1"/>
        <v>0</v>
      </c>
      <c r="E17" s="14"/>
      <c r="F17" s="337"/>
      <c r="G17" s="16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6"/>
    </row>
    <row r="18" spans="1:19" hidden="1" x14ac:dyDescent="0.25">
      <c r="A18" s="250">
        <v>12</v>
      </c>
      <c r="B18" s="80"/>
      <c r="C18" s="251"/>
      <c r="D18" s="251">
        <f t="shared" si="1"/>
        <v>0</v>
      </c>
      <c r="E18" s="14"/>
      <c r="F18" s="337"/>
      <c r="G18" s="16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6"/>
    </row>
    <row r="19" spans="1:19" hidden="1" x14ac:dyDescent="0.25">
      <c r="A19" s="250">
        <v>13</v>
      </c>
      <c r="B19" s="80"/>
      <c r="C19" s="251"/>
      <c r="D19" s="251">
        <f t="shared" si="1"/>
        <v>0</v>
      </c>
      <c r="E19" s="14"/>
      <c r="F19" s="337"/>
      <c r="G19" s="16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6"/>
    </row>
    <row r="20" spans="1:19" hidden="1" x14ac:dyDescent="0.25">
      <c r="A20" s="250">
        <v>14</v>
      </c>
      <c r="B20" s="80"/>
      <c r="C20" s="251"/>
      <c r="D20" s="251">
        <f t="shared" si="1"/>
        <v>0</v>
      </c>
      <c r="E20" s="14"/>
      <c r="F20" s="337"/>
      <c r="G20" s="16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6"/>
    </row>
    <row r="21" spans="1:19" hidden="1" x14ac:dyDescent="0.25">
      <c r="A21" s="250">
        <v>15</v>
      </c>
      <c r="B21" s="80"/>
      <c r="C21" s="251"/>
      <c r="D21" s="251">
        <f t="shared" si="1"/>
        <v>0</v>
      </c>
      <c r="E21" s="14"/>
      <c r="F21" s="337"/>
      <c r="G21" s="16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6"/>
    </row>
    <row r="22" spans="1:19" hidden="1" x14ac:dyDescent="0.25">
      <c r="A22" s="250">
        <v>16</v>
      </c>
      <c r="B22" s="186"/>
      <c r="C22" s="251"/>
      <c r="D22" s="251">
        <f t="shared" si="1"/>
        <v>0</v>
      </c>
      <c r="E22" s="14"/>
      <c r="F22" s="187"/>
      <c r="G22" s="108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6"/>
    </row>
    <row r="23" spans="1:19" hidden="1" x14ac:dyDescent="0.25">
      <c r="A23" s="250">
        <v>17</v>
      </c>
      <c r="B23" s="186"/>
      <c r="C23" s="251"/>
      <c r="D23" s="251">
        <f t="shared" si="1"/>
        <v>0</v>
      </c>
      <c r="E23" s="14"/>
      <c r="F23" s="187"/>
      <c r="G23" s="108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6"/>
    </row>
    <row r="24" spans="1:19" hidden="1" x14ac:dyDescent="0.25">
      <c r="A24" s="250">
        <v>18</v>
      </c>
      <c r="B24" s="80"/>
      <c r="C24" s="251"/>
      <c r="D24" s="251">
        <f t="shared" si="1"/>
        <v>0</v>
      </c>
      <c r="E24" s="14"/>
      <c r="F24" s="337"/>
      <c r="G24" s="16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6"/>
    </row>
    <row r="25" spans="1:19" hidden="1" x14ac:dyDescent="0.25">
      <c r="A25" s="250">
        <v>19</v>
      </c>
      <c r="B25" s="80"/>
      <c r="C25" s="251"/>
      <c r="D25" s="251">
        <f t="shared" si="1"/>
        <v>0</v>
      </c>
      <c r="E25" s="14"/>
      <c r="F25" s="337"/>
      <c r="G25" s="16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6"/>
    </row>
    <row r="26" spans="1:19" hidden="1" x14ac:dyDescent="0.25">
      <c r="A26" s="250">
        <v>20</v>
      </c>
      <c r="B26" s="80"/>
      <c r="C26" s="251"/>
      <c r="D26" s="251">
        <f t="shared" si="1"/>
        <v>0</v>
      </c>
      <c r="E26" s="14"/>
      <c r="F26" s="337"/>
      <c r="G26" s="16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6"/>
    </row>
    <row r="27" spans="1:19" hidden="1" x14ac:dyDescent="0.25">
      <c r="A27" s="250">
        <v>21</v>
      </c>
      <c r="B27" s="80"/>
      <c r="C27" s="251"/>
      <c r="D27" s="251">
        <f t="shared" si="1"/>
        <v>0</v>
      </c>
      <c r="E27" s="14"/>
      <c r="F27" s="337"/>
      <c r="G27" s="16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6"/>
    </row>
    <row r="28" spans="1:19" hidden="1" x14ac:dyDescent="0.25">
      <c r="A28" s="250">
        <v>22</v>
      </c>
      <c r="B28" s="80"/>
      <c r="C28" s="251"/>
      <c r="D28" s="251">
        <f t="shared" si="1"/>
        <v>0</v>
      </c>
      <c r="E28" s="14"/>
      <c r="F28" s="337"/>
      <c r="G28" s="16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6"/>
    </row>
    <row r="29" spans="1:19" hidden="1" x14ac:dyDescent="0.25">
      <c r="A29" s="250">
        <v>23</v>
      </c>
      <c r="B29" s="18"/>
      <c r="C29" s="251"/>
      <c r="D29" s="251">
        <f t="shared" si="1"/>
        <v>0</v>
      </c>
      <c r="E29" s="14"/>
      <c r="F29" s="337"/>
      <c r="G29" s="16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6"/>
    </row>
    <row r="30" spans="1:19" hidden="1" x14ac:dyDescent="0.25">
      <c r="A30" s="250">
        <v>24</v>
      </c>
      <c r="B30" s="18"/>
      <c r="C30" s="251"/>
      <c r="D30" s="251">
        <f t="shared" si="1"/>
        <v>0</v>
      </c>
      <c r="E30" s="14"/>
      <c r="F30" s="337"/>
      <c r="G30" s="16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6"/>
    </row>
    <row r="31" spans="1:19" hidden="1" x14ac:dyDescent="0.25">
      <c r="A31" s="250">
        <v>25</v>
      </c>
      <c r="B31" s="18"/>
      <c r="C31" s="251"/>
      <c r="D31" s="251">
        <f t="shared" si="1"/>
        <v>0</v>
      </c>
      <c r="E31" s="14"/>
      <c r="F31" s="337"/>
      <c r="G31" s="16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4"/>
      <c r="S31" s="26"/>
    </row>
    <row r="32" spans="1:19" hidden="1" x14ac:dyDescent="0.25">
      <c r="A32" s="250">
        <v>26</v>
      </c>
      <c r="B32" s="18"/>
      <c r="C32" s="251"/>
      <c r="D32" s="251">
        <f t="shared" si="1"/>
        <v>0</v>
      </c>
      <c r="E32" s="14"/>
      <c r="F32" s="337"/>
      <c r="G32" s="16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6"/>
    </row>
    <row r="33" spans="1:19" hidden="1" x14ac:dyDescent="0.25">
      <c r="A33" s="250">
        <v>27</v>
      </c>
      <c r="B33" s="18"/>
      <c r="C33" s="251"/>
      <c r="D33" s="251">
        <f t="shared" si="1"/>
        <v>0</v>
      </c>
      <c r="E33" s="14"/>
      <c r="F33" s="337"/>
      <c r="G33" s="16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6"/>
    </row>
    <row r="34" spans="1:19" hidden="1" x14ac:dyDescent="0.25">
      <c r="A34" s="250">
        <v>28</v>
      </c>
      <c r="B34" s="18"/>
      <c r="C34" s="251"/>
      <c r="D34" s="251">
        <f t="shared" si="1"/>
        <v>0</v>
      </c>
      <c r="E34" s="14"/>
      <c r="F34" s="337"/>
      <c r="G34" s="16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6"/>
    </row>
    <row r="35" spans="1:19" hidden="1" x14ac:dyDescent="0.25">
      <c r="A35" s="250">
        <v>29</v>
      </c>
      <c r="B35" s="18"/>
      <c r="C35" s="251"/>
      <c r="D35" s="251">
        <f t="shared" si="1"/>
        <v>0</v>
      </c>
      <c r="E35" s="14"/>
      <c r="F35" s="337"/>
      <c r="G35" s="16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6"/>
    </row>
    <row r="36" spans="1:19" hidden="1" x14ac:dyDescent="0.25">
      <c r="A36" s="250">
        <v>30</v>
      </c>
      <c r="B36" s="18"/>
      <c r="C36" s="251"/>
      <c r="D36" s="251">
        <f t="shared" si="1"/>
        <v>0</v>
      </c>
      <c r="E36" s="14"/>
      <c r="F36" s="337"/>
      <c r="G36" s="16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6"/>
    </row>
    <row r="37" spans="1:19" hidden="1" x14ac:dyDescent="0.25">
      <c r="A37" s="250">
        <v>31</v>
      </c>
      <c r="B37" s="18"/>
      <c r="C37" s="251"/>
      <c r="D37" s="251">
        <f t="shared" si="1"/>
        <v>0</v>
      </c>
      <c r="E37" s="14"/>
      <c r="F37" s="337"/>
      <c r="G37" s="16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6"/>
    </row>
    <row r="38" spans="1:19" hidden="1" x14ac:dyDescent="0.25">
      <c r="A38" s="250">
        <v>32</v>
      </c>
      <c r="B38" s="18"/>
      <c r="C38" s="251"/>
      <c r="D38" s="251">
        <f t="shared" si="1"/>
        <v>0</v>
      </c>
      <c r="E38" s="14"/>
      <c r="F38" s="337"/>
      <c r="G38" s="16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6"/>
    </row>
    <row r="39" spans="1:19" hidden="1" x14ac:dyDescent="0.25">
      <c r="A39" s="250">
        <v>33</v>
      </c>
      <c r="B39" s="18"/>
      <c r="C39" s="251"/>
      <c r="D39" s="251">
        <f t="shared" si="1"/>
        <v>0</v>
      </c>
      <c r="E39" s="14"/>
      <c r="F39" s="337"/>
      <c r="G39" s="16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6"/>
    </row>
    <row r="40" spans="1:19" hidden="1" x14ac:dyDescent="0.25">
      <c r="A40" s="250">
        <v>34</v>
      </c>
      <c r="B40" s="18"/>
      <c r="C40" s="251"/>
      <c r="D40" s="251">
        <f t="shared" si="1"/>
        <v>0</v>
      </c>
      <c r="E40" s="14"/>
      <c r="F40" s="337"/>
      <c r="G40" s="16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6"/>
    </row>
    <row r="41" spans="1:19" hidden="1" x14ac:dyDescent="0.25">
      <c r="A41" s="250">
        <v>35</v>
      </c>
      <c r="B41" s="18"/>
      <c r="C41" s="251"/>
      <c r="D41" s="251">
        <f t="shared" si="1"/>
        <v>0</v>
      </c>
      <c r="E41" s="14"/>
      <c r="F41" s="337"/>
      <c r="G41" s="16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6"/>
    </row>
    <row r="42" spans="1:19" hidden="1" x14ac:dyDescent="0.25">
      <c r="A42" s="250">
        <v>36</v>
      </c>
      <c r="B42" s="18"/>
      <c r="C42" s="251"/>
      <c r="D42" s="251">
        <f t="shared" si="1"/>
        <v>0</v>
      </c>
      <c r="E42" s="14"/>
      <c r="F42" s="337"/>
      <c r="G42" s="16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6"/>
    </row>
    <row r="43" spans="1:19" x14ac:dyDescent="0.25">
      <c r="A43" s="250"/>
      <c r="B43" s="16">
        <f>SUM(B6:B42)</f>
        <v>1</v>
      </c>
      <c r="C43" s="251">
        <f>SUM(C6:C42)</f>
        <v>-4000</v>
      </c>
      <c r="D43" s="251">
        <f>SUM(D6:D42)</f>
        <v>-4000</v>
      </c>
      <c r="E43" s="14"/>
      <c r="F43" s="337">
        <f>SUM(F6:F42)</f>
        <v>28000</v>
      </c>
      <c r="G43" s="14"/>
      <c r="H43" s="24">
        <f t="shared" ref="H43:S43" si="2">SUM(H6:H42)</f>
        <v>0</v>
      </c>
      <c r="I43" s="337">
        <f t="shared" si="2"/>
        <v>30000</v>
      </c>
      <c r="J43" s="24">
        <f t="shared" si="2"/>
        <v>0</v>
      </c>
      <c r="K43" s="24">
        <f t="shared" si="2"/>
        <v>0</v>
      </c>
      <c r="L43" s="337">
        <f t="shared" si="2"/>
        <v>2000</v>
      </c>
      <c r="M43" s="24">
        <f t="shared" si="2"/>
        <v>0</v>
      </c>
      <c r="N43" s="24">
        <f t="shared" si="2"/>
        <v>0</v>
      </c>
      <c r="O43" s="24">
        <f t="shared" si="2"/>
        <v>0</v>
      </c>
      <c r="P43" s="24">
        <f t="shared" si="2"/>
        <v>0</v>
      </c>
      <c r="Q43" s="24">
        <f t="shared" si="2"/>
        <v>0</v>
      </c>
      <c r="R43" s="24">
        <f t="shared" si="2"/>
        <v>0</v>
      </c>
      <c r="S43" s="26">
        <f t="shared" si="2"/>
        <v>0</v>
      </c>
    </row>
    <row r="44" spans="1:19" ht="21.75" thickBot="1" x14ac:dyDescent="0.4">
      <c r="A44" s="379" t="s">
        <v>16</v>
      </c>
      <c r="B44" s="380"/>
      <c r="C44" s="381"/>
      <c r="D44" s="442">
        <f>F43-D43</f>
        <v>32000</v>
      </c>
      <c r="E44" s="443"/>
      <c r="F44" s="443"/>
      <c r="G44" s="443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2"/>
    </row>
    <row r="45" spans="1:19" ht="15.75" thickTop="1" x14ac:dyDescent="0.25"/>
  </sheetData>
  <mergeCells count="10">
    <mergeCell ref="G4:G5"/>
    <mergeCell ref="H4:S4"/>
    <mergeCell ref="A44:C44"/>
    <mergeCell ref="D44:G44"/>
    <mergeCell ref="A4:A5"/>
    <mergeCell ref="B4:B5"/>
    <mergeCell ref="C4:C5"/>
    <mergeCell ref="D4:D5"/>
    <mergeCell ref="E4:E5"/>
    <mergeCell ref="F4:F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3:P188"/>
  <sheetViews>
    <sheetView rightToLeft="1" workbookViewId="0">
      <pane ySplit="5" topLeftCell="A138" activePane="bottomLeft" state="frozen"/>
      <selection pane="bottomLeft" activeCell="F187" sqref="F187"/>
    </sheetView>
  </sheetViews>
  <sheetFormatPr defaultColWidth="8.7109375" defaultRowHeight="13.5" customHeight="1" x14ac:dyDescent="0.25"/>
  <cols>
    <col min="1" max="1" width="5.5703125" style="1" customWidth="1"/>
    <col min="2" max="2" width="7.85546875" style="22" customWidth="1"/>
    <col min="3" max="3" width="12" style="1" customWidth="1"/>
    <col min="4" max="4" width="16.5703125" style="5" customWidth="1"/>
    <col min="5" max="5" width="17.140625" style="5" customWidth="1"/>
    <col min="6" max="6" width="12.42578125" style="5" customWidth="1"/>
    <col min="7" max="7" width="20.7109375" style="5" bestFit="1" customWidth="1"/>
    <col min="8" max="8" width="10.28515625" style="5" customWidth="1"/>
    <col min="9" max="9" width="17.28515625" style="5" bestFit="1" customWidth="1"/>
    <col min="10" max="10" width="9.42578125" style="5" bestFit="1" customWidth="1"/>
    <col min="11" max="11" width="10.140625" style="5" bestFit="1" customWidth="1"/>
    <col min="12" max="12" width="9.5703125" style="5" bestFit="1" customWidth="1"/>
    <col min="13" max="13" width="14" style="5" customWidth="1"/>
    <col min="14" max="14" width="10.5703125" style="5" bestFit="1" customWidth="1"/>
    <col min="15" max="15" width="11.42578125" style="1" customWidth="1"/>
    <col min="16" max="16384" width="8.7109375" style="1"/>
  </cols>
  <sheetData>
    <row r="3" spans="1:16" ht="13.5" customHeight="1" thickBot="1" x14ac:dyDescent="0.3"/>
    <row r="4" spans="1:16" ht="13.5" customHeight="1" thickTop="1" x14ac:dyDescent="0.25">
      <c r="A4" s="416" t="s">
        <v>0</v>
      </c>
      <c r="B4" s="386" t="s">
        <v>1</v>
      </c>
      <c r="C4" s="399" t="s">
        <v>2</v>
      </c>
      <c r="D4" s="401" t="s">
        <v>3</v>
      </c>
      <c r="E4" s="401" t="s">
        <v>18</v>
      </c>
      <c r="F4" s="401" t="s">
        <v>48</v>
      </c>
      <c r="G4" s="401"/>
      <c r="H4" s="401"/>
      <c r="I4" s="401"/>
      <c r="J4" s="401"/>
      <c r="K4" s="401"/>
      <c r="L4" s="401"/>
      <c r="M4" s="401"/>
      <c r="N4" s="401"/>
      <c r="O4" s="190"/>
    </row>
    <row r="5" spans="1:16" ht="13.5" customHeight="1" x14ac:dyDescent="0.25">
      <c r="A5" s="417"/>
      <c r="B5" s="444"/>
      <c r="C5" s="418"/>
      <c r="D5" s="412"/>
      <c r="E5" s="412"/>
      <c r="F5" s="199" t="s">
        <v>5</v>
      </c>
      <c r="G5" s="199" t="s">
        <v>5</v>
      </c>
      <c r="H5" s="202" t="s">
        <v>8</v>
      </c>
      <c r="I5" s="202" t="s">
        <v>8</v>
      </c>
      <c r="J5" s="205" t="s">
        <v>10</v>
      </c>
      <c r="K5" s="205" t="s">
        <v>10</v>
      </c>
      <c r="L5" s="191" t="s">
        <v>7</v>
      </c>
      <c r="M5" s="191" t="s">
        <v>7</v>
      </c>
      <c r="N5" s="208" t="s">
        <v>12</v>
      </c>
      <c r="O5" s="209" t="s">
        <v>12</v>
      </c>
    </row>
    <row r="6" spans="1:16" ht="13.5" customHeight="1" x14ac:dyDescent="0.25">
      <c r="A6" s="3">
        <v>1</v>
      </c>
      <c r="B6" s="29">
        <v>1</v>
      </c>
      <c r="C6" s="10">
        <v>1460</v>
      </c>
      <c r="D6" s="10">
        <f>B6*C6</f>
        <v>1460</v>
      </c>
      <c r="E6" s="14" t="s">
        <v>40</v>
      </c>
      <c r="F6" s="200"/>
      <c r="G6" s="200"/>
      <c r="H6" s="203">
        <v>1460</v>
      </c>
      <c r="I6" s="203" t="s">
        <v>338</v>
      </c>
      <c r="J6" s="206"/>
      <c r="K6" s="206"/>
      <c r="L6" s="124"/>
      <c r="M6" s="124"/>
      <c r="N6" s="210"/>
      <c r="O6" s="211"/>
      <c r="P6" s="19"/>
    </row>
    <row r="7" spans="1:16" ht="13.5" customHeight="1" x14ac:dyDescent="0.25">
      <c r="A7" s="3">
        <v>2</v>
      </c>
      <c r="B7" s="29">
        <v>1</v>
      </c>
      <c r="C7" s="10">
        <v>300</v>
      </c>
      <c r="D7" s="10">
        <f>B7*C7</f>
        <v>300</v>
      </c>
      <c r="E7" s="14">
        <v>44773</v>
      </c>
      <c r="F7" s="200"/>
      <c r="G7" s="200"/>
      <c r="H7" s="203">
        <v>300</v>
      </c>
      <c r="I7" s="203" t="s">
        <v>38</v>
      </c>
      <c r="J7" s="206"/>
      <c r="K7" s="206"/>
      <c r="L7" s="124"/>
      <c r="M7" s="124"/>
      <c r="N7" s="210"/>
      <c r="O7" s="211"/>
      <c r="P7" s="19"/>
    </row>
    <row r="8" spans="1:16" ht="13.5" customHeight="1" x14ac:dyDescent="0.25">
      <c r="A8" s="3">
        <v>3</v>
      </c>
      <c r="B8" s="29">
        <v>1</v>
      </c>
      <c r="C8" s="10">
        <v>430</v>
      </c>
      <c r="D8" s="10">
        <f t="shared" ref="D8:D187" si="0">B8*C8</f>
        <v>430</v>
      </c>
      <c r="E8" s="14">
        <v>44773</v>
      </c>
      <c r="F8" s="200"/>
      <c r="G8" s="200"/>
      <c r="H8" s="203">
        <v>430</v>
      </c>
      <c r="I8" s="203" t="s">
        <v>39</v>
      </c>
      <c r="J8" s="206"/>
      <c r="K8" s="206"/>
      <c r="L8" s="124"/>
      <c r="M8" s="124"/>
      <c r="N8" s="210"/>
      <c r="O8" s="211"/>
      <c r="P8" s="19"/>
    </row>
    <row r="9" spans="1:16" ht="13.5" customHeight="1" x14ac:dyDescent="0.25">
      <c r="A9" s="3">
        <v>4</v>
      </c>
      <c r="B9" s="29">
        <v>1</v>
      </c>
      <c r="C9" s="10">
        <v>125</v>
      </c>
      <c r="D9" s="10">
        <f t="shared" si="0"/>
        <v>125</v>
      </c>
      <c r="E9" s="14">
        <v>44600</v>
      </c>
      <c r="F9" s="200"/>
      <c r="G9" s="200"/>
      <c r="H9" s="203">
        <v>125</v>
      </c>
      <c r="I9" s="203" t="s">
        <v>38</v>
      </c>
      <c r="J9" s="206"/>
      <c r="K9" s="206"/>
      <c r="L9" s="124"/>
      <c r="M9" s="124"/>
      <c r="N9" s="210"/>
      <c r="O9" s="211"/>
      <c r="P9" s="19"/>
    </row>
    <row r="10" spans="1:16" ht="13.5" customHeight="1" x14ac:dyDescent="0.25">
      <c r="A10" s="3">
        <v>5</v>
      </c>
      <c r="B10" s="29">
        <v>1</v>
      </c>
      <c r="C10" s="10">
        <v>125</v>
      </c>
      <c r="D10" s="10">
        <f t="shared" si="0"/>
        <v>125</v>
      </c>
      <c r="E10" s="14" t="s">
        <v>41</v>
      </c>
      <c r="F10" s="200"/>
      <c r="G10" s="200"/>
      <c r="H10" s="203">
        <v>125</v>
      </c>
      <c r="I10" s="203" t="s">
        <v>38</v>
      </c>
      <c r="J10" s="206"/>
      <c r="K10" s="206"/>
      <c r="L10" s="124"/>
      <c r="M10" s="124"/>
      <c r="N10" s="210"/>
      <c r="O10" s="211"/>
      <c r="P10" s="19"/>
    </row>
    <row r="11" spans="1:16" ht="13.5" customHeight="1" x14ac:dyDescent="0.25">
      <c r="A11" s="3">
        <v>6</v>
      </c>
      <c r="B11" s="29">
        <v>1</v>
      </c>
      <c r="C11" s="10">
        <v>400</v>
      </c>
      <c r="D11" s="10">
        <f t="shared" si="0"/>
        <v>400</v>
      </c>
      <c r="E11" s="14">
        <v>44792</v>
      </c>
      <c r="F11" s="200"/>
      <c r="G11" s="200"/>
      <c r="H11" s="203">
        <v>400</v>
      </c>
      <c r="I11" s="203" t="s">
        <v>38</v>
      </c>
      <c r="J11" s="206"/>
      <c r="K11" s="206"/>
      <c r="L11" s="124"/>
      <c r="M11" s="124"/>
      <c r="N11" s="210"/>
      <c r="O11" s="211"/>
      <c r="P11" s="19"/>
    </row>
    <row r="12" spans="1:16" ht="13.5" customHeight="1" x14ac:dyDescent="0.25">
      <c r="A12" s="3">
        <v>7</v>
      </c>
      <c r="B12" s="29">
        <v>1</v>
      </c>
      <c r="C12" s="10">
        <v>125</v>
      </c>
      <c r="D12" s="10">
        <f t="shared" si="0"/>
        <v>125</v>
      </c>
      <c r="E12" s="14">
        <v>44792</v>
      </c>
      <c r="F12" s="200"/>
      <c r="G12" s="200"/>
      <c r="H12" s="203">
        <v>125</v>
      </c>
      <c r="I12" s="203" t="s">
        <v>38</v>
      </c>
      <c r="J12" s="206"/>
      <c r="K12" s="206"/>
      <c r="L12" s="124"/>
      <c r="M12" s="124"/>
      <c r="N12" s="210"/>
      <c r="O12" s="211"/>
      <c r="P12" s="19"/>
    </row>
    <row r="13" spans="1:16" ht="13.5" customHeight="1" x14ac:dyDescent="0.25">
      <c r="A13" s="3">
        <v>8</v>
      </c>
      <c r="B13" s="29">
        <v>1</v>
      </c>
      <c r="C13" s="10">
        <v>200</v>
      </c>
      <c r="D13" s="10">
        <f t="shared" si="0"/>
        <v>200</v>
      </c>
      <c r="E13" s="14">
        <v>44800</v>
      </c>
      <c r="F13" s="200"/>
      <c r="G13" s="200"/>
      <c r="H13" s="203">
        <v>200</v>
      </c>
      <c r="I13" s="203" t="s">
        <v>339</v>
      </c>
      <c r="J13" s="206"/>
      <c r="K13" s="206"/>
      <c r="L13" s="124"/>
      <c r="M13" s="124"/>
      <c r="N13" s="210"/>
      <c r="O13" s="211"/>
      <c r="P13" s="19"/>
    </row>
    <row r="14" spans="1:16" ht="13.5" customHeight="1" x14ac:dyDescent="0.25">
      <c r="A14" s="3">
        <v>9</v>
      </c>
      <c r="B14" s="29">
        <v>31.5</v>
      </c>
      <c r="C14" s="10">
        <v>1390</v>
      </c>
      <c r="D14" s="10">
        <f t="shared" si="0"/>
        <v>43785</v>
      </c>
      <c r="E14" s="14">
        <v>44803</v>
      </c>
      <c r="F14" s="200"/>
      <c r="G14" s="200"/>
      <c r="H14" s="203">
        <v>43785</v>
      </c>
      <c r="I14" s="203" t="s">
        <v>337</v>
      </c>
      <c r="J14" s="206"/>
      <c r="K14" s="206"/>
      <c r="L14" s="124"/>
      <c r="M14" s="124"/>
      <c r="N14" s="210"/>
      <c r="O14" s="211"/>
      <c r="P14" s="19"/>
    </row>
    <row r="15" spans="1:16" ht="13.5" customHeight="1" x14ac:dyDescent="0.25">
      <c r="A15" s="3">
        <v>10</v>
      </c>
      <c r="B15" s="29">
        <v>1</v>
      </c>
      <c r="C15" s="10">
        <v>230</v>
      </c>
      <c r="D15" s="10">
        <f t="shared" si="0"/>
        <v>230</v>
      </c>
      <c r="E15" s="14">
        <v>44803</v>
      </c>
      <c r="F15" s="200"/>
      <c r="G15" s="200"/>
      <c r="H15" s="203">
        <v>230</v>
      </c>
      <c r="I15" s="203" t="s">
        <v>38</v>
      </c>
      <c r="J15" s="206"/>
      <c r="K15" s="206"/>
      <c r="L15" s="124"/>
      <c r="M15" s="124"/>
      <c r="N15" s="210"/>
      <c r="O15" s="211"/>
      <c r="P15" s="19"/>
    </row>
    <row r="16" spans="1:16" ht="13.5" customHeight="1" x14ac:dyDescent="0.25">
      <c r="A16" s="3">
        <v>11</v>
      </c>
      <c r="B16" s="29">
        <v>1</v>
      </c>
      <c r="C16" s="10">
        <v>230</v>
      </c>
      <c r="D16" s="10">
        <f t="shared" si="0"/>
        <v>230</v>
      </c>
      <c r="E16" s="14">
        <v>44803</v>
      </c>
      <c r="F16" s="200"/>
      <c r="G16" s="200"/>
      <c r="H16" s="203">
        <v>230</v>
      </c>
      <c r="I16" s="203" t="s">
        <v>38</v>
      </c>
      <c r="J16" s="206"/>
      <c r="K16" s="206"/>
      <c r="L16" s="124"/>
      <c r="M16" s="124"/>
      <c r="N16" s="210"/>
      <c r="O16" s="211"/>
      <c r="P16" s="19"/>
    </row>
    <row r="17" spans="1:16" ht="13.5" customHeight="1" x14ac:dyDescent="0.25">
      <c r="A17" s="3">
        <v>12</v>
      </c>
      <c r="B17" s="29">
        <v>1</v>
      </c>
      <c r="C17" s="10">
        <v>300</v>
      </c>
      <c r="D17" s="10">
        <f t="shared" si="0"/>
        <v>300</v>
      </c>
      <c r="E17" s="14">
        <v>44803</v>
      </c>
      <c r="F17" s="200"/>
      <c r="G17" s="200"/>
      <c r="H17" s="203">
        <v>300</v>
      </c>
      <c r="I17" s="203" t="s">
        <v>38</v>
      </c>
      <c r="J17" s="206"/>
      <c r="K17" s="206"/>
      <c r="L17" s="124"/>
      <c r="M17" s="124"/>
      <c r="N17" s="210"/>
      <c r="O17" s="211"/>
      <c r="P17" s="19"/>
    </row>
    <row r="18" spans="1:16" ht="13.5" customHeight="1" x14ac:dyDescent="0.25">
      <c r="A18" s="3">
        <v>13</v>
      </c>
      <c r="B18" s="29">
        <v>1</v>
      </c>
      <c r="C18" s="10">
        <v>100</v>
      </c>
      <c r="D18" s="10">
        <f t="shared" si="0"/>
        <v>100</v>
      </c>
      <c r="E18" s="14">
        <v>44803</v>
      </c>
      <c r="F18" s="200"/>
      <c r="G18" s="200"/>
      <c r="H18" s="203">
        <v>100</v>
      </c>
      <c r="I18" s="203" t="s">
        <v>38</v>
      </c>
      <c r="J18" s="206"/>
      <c r="K18" s="206"/>
      <c r="L18" s="124"/>
      <c r="M18" s="124"/>
      <c r="N18" s="210"/>
      <c r="O18" s="211"/>
      <c r="P18" s="19"/>
    </row>
    <row r="19" spans="1:16" ht="13.5" customHeight="1" x14ac:dyDescent="0.25">
      <c r="A19" s="3">
        <v>14</v>
      </c>
      <c r="B19" s="29">
        <v>1</v>
      </c>
      <c r="C19" s="10">
        <v>200</v>
      </c>
      <c r="D19" s="10">
        <f t="shared" si="0"/>
        <v>200</v>
      </c>
      <c r="E19" s="14">
        <v>44804</v>
      </c>
      <c r="F19" s="200"/>
      <c r="G19" s="200"/>
      <c r="H19" s="203">
        <v>200</v>
      </c>
      <c r="I19" s="203" t="s">
        <v>339</v>
      </c>
      <c r="J19" s="206"/>
      <c r="K19" s="206"/>
      <c r="L19" s="124"/>
      <c r="M19" s="124"/>
      <c r="N19" s="210"/>
      <c r="O19" s="211"/>
      <c r="P19" s="19"/>
    </row>
    <row r="20" spans="1:16" ht="13.5" customHeight="1" x14ac:dyDescent="0.25">
      <c r="A20" s="3">
        <v>15</v>
      </c>
      <c r="B20" s="29">
        <v>1</v>
      </c>
      <c r="C20" s="10">
        <v>540</v>
      </c>
      <c r="D20" s="10">
        <f t="shared" si="0"/>
        <v>540</v>
      </c>
      <c r="E20" s="14">
        <v>44805</v>
      </c>
      <c r="F20" s="200"/>
      <c r="G20" s="200"/>
      <c r="H20" s="203">
        <v>540</v>
      </c>
      <c r="I20" s="203" t="s">
        <v>340</v>
      </c>
      <c r="J20" s="206"/>
      <c r="K20" s="206"/>
      <c r="L20" s="124"/>
      <c r="M20" s="124"/>
      <c r="N20" s="210"/>
      <c r="O20" s="211"/>
      <c r="P20" s="19"/>
    </row>
    <row r="21" spans="1:16" ht="13.5" customHeight="1" x14ac:dyDescent="0.25">
      <c r="A21" s="3">
        <v>16</v>
      </c>
      <c r="B21" s="29">
        <v>1</v>
      </c>
      <c r="C21" s="10">
        <v>200</v>
      </c>
      <c r="D21" s="10">
        <f t="shared" si="0"/>
        <v>200</v>
      </c>
      <c r="E21" s="14">
        <v>44805</v>
      </c>
      <c r="F21" s="200"/>
      <c r="G21" s="200"/>
      <c r="H21" s="203">
        <v>200</v>
      </c>
      <c r="I21" s="203" t="s">
        <v>38</v>
      </c>
      <c r="J21" s="206"/>
      <c r="K21" s="206"/>
      <c r="L21" s="124"/>
      <c r="M21" s="124"/>
      <c r="N21" s="210"/>
      <c r="O21" s="211"/>
      <c r="P21" s="19"/>
    </row>
    <row r="22" spans="1:16" ht="13.5" customHeight="1" x14ac:dyDescent="0.25">
      <c r="A22" s="3">
        <v>17</v>
      </c>
      <c r="B22" s="29">
        <v>1</v>
      </c>
      <c r="C22" s="10">
        <v>130</v>
      </c>
      <c r="D22" s="10">
        <f t="shared" si="0"/>
        <v>130</v>
      </c>
      <c r="E22" s="14">
        <v>44808</v>
      </c>
      <c r="F22" s="200"/>
      <c r="G22" s="200"/>
      <c r="H22" s="203">
        <v>130</v>
      </c>
      <c r="I22" s="203" t="s">
        <v>38</v>
      </c>
      <c r="J22" s="206"/>
      <c r="K22" s="206"/>
      <c r="L22" s="124"/>
      <c r="M22" s="124"/>
      <c r="N22" s="210"/>
      <c r="O22" s="211"/>
      <c r="P22" s="19"/>
    </row>
    <row r="23" spans="1:16" ht="13.5" customHeight="1" x14ac:dyDescent="0.25">
      <c r="A23" s="3">
        <v>18</v>
      </c>
      <c r="B23" s="29">
        <v>1</v>
      </c>
      <c r="C23" s="10">
        <v>300</v>
      </c>
      <c r="D23" s="10">
        <f t="shared" si="0"/>
        <v>300</v>
      </c>
      <c r="E23" s="14">
        <v>44808</v>
      </c>
      <c r="F23" s="200"/>
      <c r="G23" s="200"/>
      <c r="H23" s="203">
        <v>300</v>
      </c>
      <c r="I23" s="203" t="s">
        <v>341</v>
      </c>
      <c r="J23" s="206"/>
      <c r="K23" s="206"/>
      <c r="L23" s="124"/>
      <c r="M23" s="124"/>
      <c r="N23" s="210"/>
      <c r="O23" s="211"/>
      <c r="P23" s="19"/>
    </row>
    <row r="24" spans="1:16" ht="13.5" customHeight="1" x14ac:dyDescent="0.25">
      <c r="A24" s="3">
        <v>19</v>
      </c>
      <c r="B24" s="29">
        <v>1</v>
      </c>
      <c r="C24" s="10">
        <v>450</v>
      </c>
      <c r="D24" s="10">
        <f t="shared" si="0"/>
        <v>450</v>
      </c>
      <c r="E24" s="14">
        <v>44808</v>
      </c>
      <c r="F24" s="200"/>
      <c r="G24" s="200"/>
      <c r="H24" s="203">
        <v>450</v>
      </c>
      <c r="I24" s="203" t="s">
        <v>334</v>
      </c>
      <c r="J24" s="206"/>
      <c r="K24" s="206"/>
      <c r="L24" s="124"/>
      <c r="M24" s="124"/>
      <c r="N24" s="210"/>
      <c r="O24" s="211"/>
      <c r="P24" s="19"/>
    </row>
    <row r="25" spans="1:16" ht="13.5" customHeight="1" x14ac:dyDescent="0.25">
      <c r="A25" s="3">
        <v>20</v>
      </c>
      <c r="B25" s="29">
        <v>1</v>
      </c>
      <c r="C25" s="10">
        <v>900</v>
      </c>
      <c r="D25" s="10">
        <f t="shared" si="0"/>
        <v>900</v>
      </c>
      <c r="E25" s="14">
        <v>44809</v>
      </c>
      <c r="F25" s="200"/>
      <c r="G25" s="200"/>
      <c r="H25" s="203">
        <v>900</v>
      </c>
      <c r="I25" s="203" t="s">
        <v>334</v>
      </c>
      <c r="J25" s="206"/>
      <c r="K25" s="206"/>
      <c r="L25" s="124"/>
      <c r="M25" s="124"/>
      <c r="N25" s="210"/>
      <c r="O25" s="211"/>
      <c r="P25" s="19"/>
    </row>
    <row r="26" spans="1:16" ht="13.5" customHeight="1" x14ac:dyDescent="0.25">
      <c r="A26" s="3">
        <v>21</v>
      </c>
      <c r="B26" s="29">
        <v>1</v>
      </c>
      <c r="C26" s="10">
        <v>6625</v>
      </c>
      <c r="D26" s="10">
        <f t="shared" si="0"/>
        <v>6625</v>
      </c>
      <c r="E26" s="14">
        <v>44811</v>
      </c>
      <c r="F26" s="200"/>
      <c r="G26" s="200"/>
      <c r="H26" s="203">
        <v>6625</v>
      </c>
      <c r="I26" s="203" t="s">
        <v>342</v>
      </c>
      <c r="J26" s="206"/>
      <c r="K26" s="206"/>
      <c r="L26" s="124"/>
      <c r="M26" s="124"/>
      <c r="N26" s="210"/>
      <c r="O26" s="211"/>
      <c r="P26" s="19"/>
    </row>
    <row r="27" spans="1:16" ht="13.5" customHeight="1" x14ac:dyDescent="0.25">
      <c r="A27" s="3">
        <v>22</v>
      </c>
      <c r="B27" s="29">
        <v>1</v>
      </c>
      <c r="C27" s="10">
        <v>130</v>
      </c>
      <c r="D27" s="10">
        <f t="shared" si="0"/>
        <v>130</v>
      </c>
      <c r="E27" s="14">
        <v>44811</v>
      </c>
      <c r="F27" s="200"/>
      <c r="G27" s="200"/>
      <c r="H27" s="203">
        <v>130</v>
      </c>
      <c r="I27" s="203" t="s">
        <v>343</v>
      </c>
      <c r="J27" s="206"/>
      <c r="K27" s="206"/>
      <c r="L27" s="124"/>
      <c r="M27" s="124"/>
      <c r="N27" s="210"/>
      <c r="O27" s="211"/>
      <c r="P27" s="19"/>
    </row>
    <row r="28" spans="1:16" ht="13.5" customHeight="1" x14ac:dyDescent="0.25">
      <c r="A28" s="3">
        <v>23</v>
      </c>
      <c r="B28" s="29">
        <v>1</v>
      </c>
      <c r="C28" s="10">
        <v>350</v>
      </c>
      <c r="D28" s="10">
        <f t="shared" si="0"/>
        <v>350</v>
      </c>
      <c r="E28" s="14">
        <v>44811</v>
      </c>
      <c r="F28" s="200"/>
      <c r="G28" s="200"/>
      <c r="H28" s="203">
        <v>350</v>
      </c>
      <c r="I28" s="203" t="s">
        <v>344</v>
      </c>
      <c r="J28" s="206"/>
      <c r="K28" s="206"/>
      <c r="L28" s="124"/>
      <c r="M28" s="124"/>
      <c r="N28" s="210"/>
      <c r="O28" s="211"/>
      <c r="P28" s="19"/>
    </row>
    <row r="29" spans="1:16" ht="13.5" customHeight="1" x14ac:dyDescent="0.25">
      <c r="A29" s="3">
        <v>24</v>
      </c>
      <c r="B29" s="29">
        <v>1</v>
      </c>
      <c r="C29" s="10">
        <v>750</v>
      </c>
      <c r="D29" s="10">
        <f t="shared" si="0"/>
        <v>750</v>
      </c>
      <c r="E29" s="14">
        <v>44815</v>
      </c>
      <c r="F29" s="200"/>
      <c r="G29" s="200"/>
      <c r="H29" s="203">
        <v>750</v>
      </c>
      <c r="I29" s="203" t="s">
        <v>38</v>
      </c>
      <c r="J29" s="206"/>
      <c r="K29" s="206"/>
      <c r="L29" s="124"/>
      <c r="M29" s="124"/>
      <c r="N29" s="210"/>
      <c r="O29" s="211"/>
      <c r="P29" s="19"/>
    </row>
    <row r="30" spans="1:16" ht="13.5" customHeight="1" x14ac:dyDescent="0.25">
      <c r="A30" s="3">
        <v>25</v>
      </c>
      <c r="B30" s="29">
        <v>1</v>
      </c>
      <c r="C30" s="10">
        <v>100</v>
      </c>
      <c r="D30" s="10">
        <f t="shared" si="0"/>
        <v>100</v>
      </c>
      <c r="E30" s="14">
        <v>44815</v>
      </c>
      <c r="F30" s="200"/>
      <c r="G30" s="200"/>
      <c r="H30" s="203">
        <v>100</v>
      </c>
      <c r="I30" s="203" t="s">
        <v>322</v>
      </c>
      <c r="J30" s="206"/>
      <c r="K30" s="206"/>
      <c r="L30" s="124"/>
      <c r="M30" s="124"/>
      <c r="N30" s="210"/>
      <c r="O30" s="211"/>
      <c r="P30" s="19"/>
    </row>
    <row r="31" spans="1:16" ht="13.5" customHeight="1" x14ac:dyDescent="0.25">
      <c r="A31" s="3">
        <v>26</v>
      </c>
      <c r="B31" s="29">
        <v>1</v>
      </c>
      <c r="C31" s="10">
        <v>390</v>
      </c>
      <c r="D31" s="10">
        <f t="shared" si="0"/>
        <v>390</v>
      </c>
      <c r="E31" s="14">
        <v>44815</v>
      </c>
      <c r="F31" s="200"/>
      <c r="G31" s="200"/>
      <c r="H31" s="203">
        <v>390</v>
      </c>
      <c r="I31" s="203" t="s">
        <v>345</v>
      </c>
      <c r="J31" s="206"/>
      <c r="K31" s="206"/>
      <c r="L31" s="124"/>
      <c r="M31" s="124"/>
      <c r="N31" s="210"/>
      <c r="O31" s="211"/>
      <c r="P31" s="19"/>
    </row>
    <row r="32" spans="1:16" ht="13.5" customHeight="1" x14ac:dyDescent="0.25">
      <c r="A32" s="3">
        <v>27</v>
      </c>
      <c r="B32" s="29">
        <v>1</v>
      </c>
      <c r="C32" s="10">
        <v>350</v>
      </c>
      <c r="D32" s="10">
        <f t="shared" si="0"/>
        <v>350</v>
      </c>
      <c r="E32" s="14">
        <v>44815</v>
      </c>
      <c r="F32" s="200"/>
      <c r="G32" s="200"/>
      <c r="H32" s="203">
        <v>350</v>
      </c>
      <c r="I32" s="203" t="s">
        <v>38</v>
      </c>
      <c r="J32" s="206"/>
      <c r="K32" s="206"/>
      <c r="L32" s="124"/>
      <c r="M32" s="124"/>
      <c r="N32" s="210"/>
      <c r="O32" s="211"/>
      <c r="P32" s="19"/>
    </row>
    <row r="33" spans="1:16" ht="13.5" customHeight="1" x14ac:dyDescent="0.25">
      <c r="A33" s="3">
        <v>28</v>
      </c>
      <c r="B33" s="29">
        <v>1</v>
      </c>
      <c r="C33" s="10">
        <v>200</v>
      </c>
      <c r="D33" s="10">
        <f t="shared" si="0"/>
        <v>200</v>
      </c>
      <c r="E33" s="14">
        <v>44815</v>
      </c>
      <c r="F33" s="200"/>
      <c r="G33" s="200"/>
      <c r="H33" s="203">
        <v>200</v>
      </c>
      <c r="I33" s="203" t="s">
        <v>339</v>
      </c>
      <c r="J33" s="206"/>
      <c r="K33" s="206"/>
      <c r="L33" s="124"/>
      <c r="M33" s="124"/>
      <c r="N33" s="210"/>
      <c r="O33" s="211"/>
      <c r="P33" s="19"/>
    </row>
    <row r="34" spans="1:16" ht="13.5" customHeight="1" x14ac:dyDescent="0.25">
      <c r="A34" s="3">
        <v>29</v>
      </c>
      <c r="B34" s="29">
        <v>1</v>
      </c>
      <c r="C34" s="10">
        <v>450</v>
      </c>
      <c r="D34" s="10">
        <f t="shared" si="0"/>
        <v>450</v>
      </c>
      <c r="E34" s="14">
        <v>44816</v>
      </c>
      <c r="F34" s="200"/>
      <c r="G34" s="200"/>
      <c r="H34" s="203">
        <v>450</v>
      </c>
      <c r="I34" s="203" t="s">
        <v>325</v>
      </c>
      <c r="J34" s="206"/>
      <c r="K34" s="206"/>
      <c r="L34" s="124"/>
      <c r="M34" s="124"/>
      <c r="N34" s="210"/>
      <c r="O34" s="211"/>
      <c r="P34" s="19"/>
    </row>
    <row r="35" spans="1:16" ht="13.5" customHeight="1" x14ac:dyDescent="0.25">
      <c r="A35" s="3">
        <v>30</v>
      </c>
      <c r="B35" s="29">
        <v>1</v>
      </c>
      <c r="C35" s="10">
        <v>450</v>
      </c>
      <c r="D35" s="10">
        <f t="shared" si="0"/>
        <v>450</v>
      </c>
      <c r="E35" s="14">
        <v>44816</v>
      </c>
      <c r="F35" s="200"/>
      <c r="G35" s="200"/>
      <c r="H35" s="203">
        <v>450</v>
      </c>
      <c r="I35" s="203" t="s">
        <v>346</v>
      </c>
      <c r="J35" s="206"/>
      <c r="K35" s="206"/>
      <c r="L35" s="124"/>
      <c r="M35" s="124"/>
      <c r="N35" s="210"/>
      <c r="O35" s="211"/>
      <c r="P35" s="19"/>
    </row>
    <row r="36" spans="1:16" ht="13.5" customHeight="1" x14ac:dyDescent="0.25">
      <c r="A36" s="3">
        <v>31</v>
      </c>
      <c r="B36" s="29">
        <v>1</v>
      </c>
      <c r="C36" s="10">
        <v>650</v>
      </c>
      <c r="D36" s="10">
        <f t="shared" si="0"/>
        <v>650</v>
      </c>
      <c r="E36" s="14">
        <v>44816</v>
      </c>
      <c r="F36" s="200"/>
      <c r="G36" s="200"/>
      <c r="H36" s="203">
        <v>650</v>
      </c>
      <c r="I36" s="203" t="s">
        <v>38</v>
      </c>
      <c r="J36" s="206"/>
      <c r="K36" s="206"/>
      <c r="L36" s="124"/>
      <c r="M36" s="124"/>
      <c r="N36" s="210"/>
      <c r="O36" s="211"/>
      <c r="P36" s="19"/>
    </row>
    <row r="37" spans="1:16" ht="13.5" customHeight="1" x14ac:dyDescent="0.25">
      <c r="A37" s="3">
        <v>32</v>
      </c>
      <c r="B37" s="29">
        <v>1</v>
      </c>
      <c r="C37" s="10">
        <v>180</v>
      </c>
      <c r="D37" s="10">
        <f t="shared" si="0"/>
        <v>180</v>
      </c>
      <c r="E37" s="14">
        <v>44822</v>
      </c>
      <c r="F37" s="200"/>
      <c r="G37" s="200"/>
      <c r="H37" s="203">
        <v>180</v>
      </c>
      <c r="I37" s="203" t="s">
        <v>339</v>
      </c>
      <c r="J37" s="206"/>
      <c r="K37" s="206"/>
      <c r="L37" s="124"/>
      <c r="M37" s="124"/>
      <c r="N37" s="210"/>
      <c r="O37" s="211"/>
      <c r="P37" s="19"/>
    </row>
    <row r="38" spans="1:16" ht="13.5" customHeight="1" x14ac:dyDescent="0.25">
      <c r="A38" s="3">
        <v>33</v>
      </c>
      <c r="B38" s="29">
        <v>1</v>
      </c>
      <c r="C38" s="10">
        <v>450</v>
      </c>
      <c r="D38" s="10">
        <f t="shared" si="0"/>
        <v>450</v>
      </c>
      <c r="E38" s="14">
        <v>44823</v>
      </c>
      <c r="F38" s="200"/>
      <c r="G38" s="200"/>
      <c r="H38" s="203">
        <v>450</v>
      </c>
      <c r="I38" s="203" t="s">
        <v>334</v>
      </c>
      <c r="J38" s="206"/>
      <c r="K38" s="206"/>
      <c r="L38" s="124"/>
      <c r="M38" s="124"/>
      <c r="N38" s="210"/>
      <c r="O38" s="211"/>
      <c r="P38" s="19"/>
    </row>
    <row r="39" spans="1:16" ht="13.5" customHeight="1" x14ac:dyDescent="0.25">
      <c r="A39" s="3">
        <v>34</v>
      </c>
      <c r="B39" s="29">
        <v>1</v>
      </c>
      <c r="C39" s="10">
        <v>1350</v>
      </c>
      <c r="D39" s="10">
        <f t="shared" si="0"/>
        <v>1350</v>
      </c>
      <c r="E39" s="14">
        <v>44823</v>
      </c>
      <c r="F39" s="200"/>
      <c r="G39" s="200"/>
      <c r="H39" s="203">
        <v>1350</v>
      </c>
      <c r="I39" s="203" t="s">
        <v>347</v>
      </c>
      <c r="J39" s="206"/>
      <c r="K39" s="206"/>
      <c r="L39" s="124"/>
      <c r="M39" s="124"/>
      <c r="N39" s="210"/>
      <c r="O39" s="211"/>
      <c r="P39" s="19"/>
    </row>
    <row r="40" spans="1:16" ht="13.5" customHeight="1" x14ac:dyDescent="0.25">
      <c r="A40" s="3">
        <v>35</v>
      </c>
      <c r="B40" s="29">
        <v>1</v>
      </c>
      <c r="C40" s="10">
        <v>675</v>
      </c>
      <c r="D40" s="10">
        <f t="shared" si="0"/>
        <v>675</v>
      </c>
      <c r="E40" s="14">
        <v>44824</v>
      </c>
      <c r="F40" s="200"/>
      <c r="G40" s="200"/>
      <c r="H40" s="203">
        <v>675</v>
      </c>
      <c r="I40" s="203" t="s">
        <v>347</v>
      </c>
      <c r="J40" s="206"/>
      <c r="K40" s="206"/>
      <c r="L40" s="124"/>
      <c r="M40" s="124"/>
      <c r="N40" s="210"/>
      <c r="O40" s="211"/>
      <c r="P40" s="19"/>
    </row>
    <row r="41" spans="1:16" ht="13.5" customHeight="1" x14ac:dyDescent="0.25">
      <c r="A41" s="3">
        <v>36</v>
      </c>
      <c r="B41" s="29">
        <v>1</v>
      </c>
      <c r="C41" s="10">
        <v>675</v>
      </c>
      <c r="D41" s="10">
        <f t="shared" si="0"/>
        <v>675</v>
      </c>
      <c r="E41" s="14">
        <v>44825</v>
      </c>
      <c r="F41" s="200"/>
      <c r="G41" s="200"/>
      <c r="H41" s="203">
        <v>675</v>
      </c>
      <c r="I41" s="203" t="s">
        <v>347</v>
      </c>
      <c r="J41" s="206"/>
      <c r="K41" s="206"/>
      <c r="L41" s="124"/>
      <c r="M41" s="124"/>
      <c r="N41" s="210"/>
      <c r="O41" s="211"/>
      <c r="P41" s="19"/>
    </row>
    <row r="42" spans="1:16" ht="13.5" customHeight="1" x14ac:dyDescent="0.25">
      <c r="A42" s="3">
        <v>37</v>
      </c>
      <c r="B42" s="29">
        <v>1</v>
      </c>
      <c r="C42" s="10">
        <v>250</v>
      </c>
      <c r="D42" s="10">
        <f t="shared" si="0"/>
        <v>250</v>
      </c>
      <c r="E42" s="14">
        <v>44829</v>
      </c>
      <c r="F42" s="200"/>
      <c r="G42" s="200"/>
      <c r="H42" s="203">
        <v>250</v>
      </c>
      <c r="I42" s="203" t="s">
        <v>38</v>
      </c>
      <c r="J42" s="206"/>
      <c r="K42" s="206"/>
      <c r="L42" s="124"/>
      <c r="M42" s="124"/>
      <c r="N42" s="210"/>
      <c r="O42" s="211"/>
      <c r="P42" s="19"/>
    </row>
    <row r="43" spans="1:16" ht="13.5" customHeight="1" x14ac:dyDescent="0.25">
      <c r="A43" s="3">
        <v>38</v>
      </c>
      <c r="B43" s="29">
        <v>1</v>
      </c>
      <c r="C43" s="10">
        <v>150</v>
      </c>
      <c r="D43" s="10">
        <f t="shared" si="0"/>
        <v>150</v>
      </c>
      <c r="E43" s="14">
        <v>44829</v>
      </c>
      <c r="F43" s="200"/>
      <c r="G43" s="200"/>
      <c r="H43" s="203">
        <v>150</v>
      </c>
      <c r="I43" s="203" t="s">
        <v>325</v>
      </c>
      <c r="J43" s="206"/>
      <c r="K43" s="206"/>
      <c r="L43" s="124"/>
      <c r="M43" s="124"/>
      <c r="N43" s="210"/>
      <c r="O43" s="211"/>
      <c r="P43" s="19"/>
    </row>
    <row r="44" spans="1:16" ht="13.5" customHeight="1" x14ac:dyDescent="0.25">
      <c r="A44" s="3">
        <v>39</v>
      </c>
      <c r="B44" s="29">
        <v>1</v>
      </c>
      <c r="C44" s="10">
        <v>150</v>
      </c>
      <c r="D44" s="10">
        <f t="shared" si="0"/>
        <v>150</v>
      </c>
      <c r="E44" s="14">
        <v>44829</v>
      </c>
      <c r="F44" s="200"/>
      <c r="G44" s="200"/>
      <c r="H44" s="203">
        <v>150</v>
      </c>
      <c r="I44" s="203" t="s">
        <v>348</v>
      </c>
      <c r="J44" s="206"/>
      <c r="K44" s="206"/>
      <c r="L44" s="124"/>
      <c r="M44" s="124"/>
      <c r="N44" s="210"/>
      <c r="O44" s="211"/>
      <c r="P44" s="19"/>
    </row>
    <row r="45" spans="1:16" ht="13.5" customHeight="1" x14ac:dyDescent="0.25">
      <c r="A45" s="3">
        <v>40</v>
      </c>
      <c r="B45" s="29">
        <v>1</v>
      </c>
      <c r="C45" s="10">
        <v>750</v>
      </c>
      <c r="D45" s="10">
        <f t="shared" si="0"/>
        <v>750</v>
      </c>
      <c r="E45" s="14">
        <v>44829</v>
      </c>
      <c r="F45" s="200"/>
      <c r="G45" s="200"/>
      <c r="H45" s="203">
        <v>750</v>
      </c>
      <c r="I45" s="203" t="s">
        <v>349</v>
      </c>
      <c r="J45" s="206"/>
      <c r="K45" s="206"/>
      <c r="L45" s="124"/>
      <c r="M45" s="124"/>
      <c r="N45" s="210"/>
      <c r="O45" s="211"/>
      <c r="P45" s="19"/>
    </row>
    <row r="46" spans="1:16" ht="13.5" customHeight="1" x14ac:dyDescent="0.25">
      <c r="A46" s="3">
        <v>41</v>
      </c>
      <c r="B46" s="29">
        <v>1</v>
      </c>
      <c r="C46" s="10">
        <v>450</v>
      </c>
      <c r="D46" s="10">
        <f t="shared" si="0"/>
        <v>450</v>
      </c>
      <c r="E46" s="14">
        <v>44833</v>
      </c>
      <c r="F46" s="200"/>
      <c r="G46" s="200"/>
      <c r="H46" s="203">
        <v>450</v>
      </c>
      <c r="I46" s="203" t="s">
        <v>334</v>
      </c>
      <c r="J46" s="206"/>
      <c r="K46" s="206"/>
      <c r="L46" s="124"/>
      <c r="M46" s="124"/>
      <c r="N46" s="210"/>
      <c r="O46" s="211"/>
      <c r="P46" s="19"/>
    </row>
    <row r="47" spans="1:16" ht="13.5" customHeight="1" x14ac:dyDescent="0.25">
      <c r="A47" s="3"/>
      <c r="B47" s="29"/>
      <c r="C47" s="10"/>
      <c r="D47" s="10"/>
      <c r="E47" s="14"/>
      <c r="F47" s="200"/>
      <c r="G47" s="200"/>
      <c r="H47" s="203"/>
      <c r="I47" s="203"/>
      <c r="J47" s="206"/>
      <c r="K47" s="206"/>
      <c r="L47" s="124"/>
      <c r="M47" s="124"/>
      <c r="N47" s="210"/>
      <c r="O47" s="211"/>
      <c r="P47" s="19"/>
    </row>
    <row r="48" spans="1:16" ht="13.5" customHeight="1" x14ac:dyDescent="0.25">
      <c r="A48" s="3"/>
      <c r="B48" s="29">
        <v>1</v>
      </c>
      <c r="C48" s="10">
        <v>187735</v>
      </c>
      <c r="D48" s="10">
        <f t="shared" si="0"/>
        <v>187735</v>
      </c>
      <c r="E48" s="14" t="s">
        <v>26</v>
      </c>
      <c r="F48" s="200">
        <f>D48</f>
        <v>187735</v>
      </c>
      <c r="G48" s="200" t="s">
        <v>28</v>
      </c>
      <c r="H48" s="203"/>
      <c r="I48" s="203"/>
      <c r="J48" s="206"/>
      <c r="K48" s="206"/>
      <c r="L48" s="124"/>
      <c r="M48" s="124"/>
      <c r="N48" s="210"/>
      <c r="O48" s="211"/>
      <c r="P48" s="19"/>
    </row>
    <row r="49" spans="1:16" ht="13.5" customHeight="1" x14ac:dyDescent="0.25">
      <c r="A49" s="3">
        <v>43</v>
      </c>
      <c r="B49" s="29">
        <v>1</v>
      </c>
      <c r="C49" s="10">
        <v>50</v>
      </c>
      <c r="D49" s="10">
        <f t="shared" si="0"/>
        <v>50</v>
      </c>
      <c r="E49" s="14" t="s">
        <v>46</v>
      </c>
      <c r="F49" s="200">
        <v>50</v>
      </c>
      <c r="G49" s="200" t="s">
        <v>322</v>
      </c>
      <c r="H49" s="203"/>
      <c r="I49" s="203"/>
      <c r="J49" s="206"/>
      <c r="K49" s="206"/>
      <c r="L49" s="124"/>
      <c r="M49" s="124"/>
      <c r="N49" s="210"/>
      <c r="O49" s="211"/>
      <c r="P49" s="19"/>
    </row>
    <row r="50" spans="1:16" ht="13.5" customHeight="1" x14ac:dyDescent="0.25">
      <c r="A50" s="3">
        <v>44</v>
      </c>
      <c r="B50" s="29">
        <v>2</v>
      </c>
      <c r="C50" s="10">
        <v>430</v>
      </c>
      <c r="D50" s="10">
        <f t="shared" si="0"/>
        <v>860</v>
      </c>
      <c r="E50" s="14">
        <v>44659</v>
      </c>
      <c r="F50" s="200">
        <v>860</v>
      </c>
      <c r="G50" s="200" t="s">
        <v>323</v>
      </c>
      <c r="H50" s="203"/>
      <c r="I50" s="203"/>
      <c r="J50" s="206"/>
      <c r="K50" s="206"/>
      <c r="L50" s="124"/>
      <c r="M50" s="124"/>
      <c r="N50" s="210"/>
      <c r="O50" s="211"/>
      <c r="P50" s="19"/>
    </row>
    <row r="51" spans="1:16" ht="13.5" customHeight="1" x14ac:dyDescent="0.25">
      <c r="A51" s="3">
        <v>45</v>
      </c>
      <c r="B51" s="29">
        <v>1</v>
      </c>
      <c r="C51" s="10">
        <v>50</v>
      </c>
      <c r="D51" s="10">
        <f t="shared" si="0"/>
        <v>50</v>
      </c>
      <c r="E51" s="14">
        <v>44659</v>
      </c>
      <c r="F51" s="200">
        <v>50</v>
      </c>
      <c r="G51" s="200" t="s">
        <v>322</v>
      </c>
      <c r="H51" s="203"/>
      <c r="I51" s="203"/>
      <c r="J51" s="206"/>
      <c r="K51" s="206"/>
      <c r="L51" s="124"/>
      <c r="M51" s="124"/>
      <c r="N51" s="210"/>
      <c r="O51" s="211"/>
      <c r="P51" s="19"/>
    </row>
    <row r="52" spans="1:16" ht="13.5" customHeight="1" x14ac:dyDescent="0.25">
      <c r="A52" s="3">
        <v>46</v>
      </c>
      <c r="B52" s="29">
        <v>1</v>
      </c>
      <c r="C52" s="10">
        <v>350</v>
      </c>
      <c r="D52" s="10">
        <f t="shared" si="0"/>
        <v>350</v>
      </c>
      <c r="E52" s="14">
        <v>44750</v>
      </c>
      <c r="F52" s="200">
        <v>350</v>
      </c>
      <c r="G52" s="200" t="s">
        <v>38</v>
      </c>
      <c r="H52" s="203"/>
      <c r="I52" s="203"/>
      <c r="J52" s="206"/>
      <c r="K52" s="206"/>
      <c r="L52" s="124"/>
      <c r="M52" s="124"/>
      <c r="N52" s="210"/>
      <c r="O52" s="211"/>
      <c r="P52" s="19"/>
    </row>
    <row r="53" spans="1:16" ht="13.5" customHeight="1" x14ac:dyDescent="0.25">
      <c r="A53" s="3">
        <v>47</v>
      </c>
      <c r="B53" s="29">
        <v>1</v>
      </c>
      <c r="C53" s="10">
        <v>3600</v>
      </c>
      <c r="D53" s="10">
        <f t="shared" si="0"/>
        <v>3600</v>
      </c>
      <c r="E53" s="14">
        <v>44750</v>
      </c>
      <c r="F53" s="200">
        <v>3600</v>
      </c>
      <c r="G53" s="200" t="s">
        <v>42</v>
      </c>
      <c r="H53" s="203"/>
      <c r="I53" s="203"/>
      <c r="J53" s="206"/>
      <c r="K53" s="206"/>
      <c r="L53" s="124"/>
      <c r="M53" s="124"/>
      <c r="N53" s="210"/>
      <c r="O53" s="211"/>
      <c r="P53" s="19"/>
    </row>
    <row r="54" spans="1:16" ht="13.5" customHeight="1" x14ac:dyDescent="0.25">
      <c r="A54" s="3">
        <v>48</v>
      </c>
      <c r="B54" s="29">
        <v>1</v>
      </c>
      <c r="C54" s="10">
        <v>50</v>
      </c>
      <c r="D54" s="10">
        <f t="shared" si="0"/>
        <v>50</v>
      </c>
      <c r="E54" s="14">
        <v>44750</v>
      </c>
      <c r="F54" s="200">
        <v>50</v>
      </c>
      <c r="G54" s="200" t="s">
        <v>322</v>
      </c>
      <c r="H54" s="203"/>
      <c r="I54" s="203"/>
      <c r="J54" s="206"/>
      <c r="K54" s="206"/>
      <c r="L54" s="124"/>
      <c r="M54" s="124"/>
      <c r="N54" s="210"/>
      <c r="O54" s="211"/>
      <c r="P54" s="19"/>
    </row>
    <row r="55" spans="1:16" ht="13.5" customHeight="1" x14ac:dyDescent="0.25">
      <c r="A55" s="3">
        <v>49</v>
      </c>
      <c r="B55" s="29">
        <v>1</v>
      </c>
      <c r="C55" s="10">
        <v>2000</v>
      </c>
      <c r="D55" s="10">
        <f t="shared" si="0"/>
        <v>2000</v>
      </c>
      <c r="E55" s="14">
        <v>44750</v>
      </c>
      <c r="F55" s="200">
        <v>2000</v>
      </c>
      <c r="G55" s="200" t="s">
        <v>324</v>
      </c>
      <c r="H55" s="203"/>
      <c r="I55" s="203"/>
      <c r="J55" s="206"/>
      <c r="K55" s="206"/>
      <c r="L55" s="124"/>
      <c r="M55" s="124"/>
      <c r="N55" s="210"/>
      <c r="O55" s="211"/>
      <c r="P55" s="19"/>
    </row>
    <row r="56" spans="1:16" ht="13.5" customHeight="1" x14ac:dyDescent="0.25">
      <c r="A56" s="3">
        <v>50</v>
      </c>
      <c r="B56" s="29">
        <v>1</v>
      </c>
      <c r="C56" s="10">
        <v>150</v>
      </c>
      <c r="D56" s="10">
        <f t="shared" si="0"/>
        <v>150</v>
      </c>
      <c r="E56" s="14">
        <v>44720</v>
      </c>
      <c r="F56" s="200">
        <v>150</v>
      </c>
      <c r="G56" s="200" t="s">
        <v>325</v>
      </c>
      <c r="H56" s="203"/>
      <c r="I56" s="203"/>
      <c r="J56" s="206"/>
      <c r="K56" s="206"/>
      <c r="L56" s="124"/>
      <c r="M56" s="124"/>
      <c r="N56" s="210"/>
      <c r="O56" s="211"/>
      <c r="P56" s="19"/>
    </row>
    <row r="57" spans="1:16" ht="13.5" customHeight="1" x14ac:dyDescent="0.25">
      <c r="A57" s="3">
        <v>51</v>
      </c>
      <c r="B57" s="29">
        <v>1</v>
      </c>
      <c r="C57" s="10">
        <v>130</v>
      </c>
      <c r="D57" s="10">
        <f t="shared" si="0"/>
        <v>130</v>
      </c>
      <c r="E57" s="14">
        <v>44720</v>
      </c>
      <c r="F57" s="200">
        <v>130</v>
      </c>
      <c r="G57" s="200" t="s">
        <v>326</v>
      </c>
      <c r="H57" s="203"/>
      <c r="I57" s="203"/>
      <c r="J57" s="206"/>
      <c r="K57" s="206"/>
      <c r="L57" s="124"/>
      <c r="M57" s="124"/>
      <c r="N57" s="210"/>
      <c r="O57" s="211"/>
      <c r="P57" s="19"/>
    </row>
    <row r="58" spans="1:16" ht="13.5" customHeight="1" x14ac:dyDescent="0.25">
      <c r="A58" s="3">
        <v>52</v>
      </c>
      <c r="B58" s="29">
        <v>1</v>
      </c>
      <c r="C58" s="10">
        <v>100</v>
      </c>
      <c r="D58" s="10">
        <f t="shared" si="0"/>
        <v>100</v>
      </c>
      <c r="E58" s="14">
        <v>44720</v>
      </c>
      <c r="F58" s="200">
        <v>100</v>
      </c>
      <c r="G58" s="200" t="s">
        <v>327</v>
      </c>
      <c r="H58" s="203"/>
      <c r="I58" s="203"/>
      <c r="J58" s="206"/>
      <c r="K58" s="206"/>
      <c r="L58" s="124"/>
      <c r="M58" s="124"/>
      <c r="N58" s="210"/>
      <c r="O58" s="211"/>
      <c r="P58" s="19"/>
    </row>
    <row r="59" spans="1:16" ht="13.5" customHeight="1" x14ac:dyDescent="0.25">
      <c r="A59" s="3">
        <v>53</v>
      </c>
      <c r="B59" s="29">
        <v>1</v>
      </c>
      <c r="C59" s="10">
        <v>2000</v>
      </c>
      <c r="D59" s="10">
        <f t="shared" si="0"/>
        <v>2000</v>
      </c>
      <c r="E59" s="14" t="s">
        <v>47</v>
      </c>
      <c r="F59" s="200">
        <v>2000</v>
      </c>
      <c r="G59" s="200" t="s">
        <v>324</v>
      </c>
      <c r="H59" s="203"/>
      <c r="I59" s="203"/>
      <c r="J59" s="206"/>
      <c r="K59" s="206"/>
      <c r="L59" s="124"/>
      <c r="M59" s="124"/>
      <c r="N59" s="210"/>
      <c r="O59" s="211"/>
      <c r="P59" s="19"/>
    </row>
    <row r="60" spans="1:16" ht="13.5" customHeight="1" x14ac:dyDescent="0.25">
      <c r="A60" s="3">
        <v>54</v>
      </c>
      <c r="B60" s="29">
        <v>1</v>
      </c>
      <c r="C60" s="10">
        <v>28</v>
      </c>
      <c r="D60" s="10">
        <f t="shared" si="0"/>
        <v>28</v>
      </c>
      <c r="E60" s="14" t="s">
        <v>34</v>
      </c>
      <c r="F60" s="200">
        <v>28</v>
      </c>
      <c r="G60" s="200" t="s">
        <v>43</v>
      </c>
      <c r="H60" s="203"/>
      <c r="I60" s="203"/>
      <c r="J60" s="206"/>
      <c r="K60" s="206"/>
      <c r="L60" s="124"/>
      <c r="M60" s="124"/>
      <c r="N60" s="210"/>
      <c r="O60" s="211"/>
      <c r="P60" s="19"/>
    </row>
    <row r="61" spans="1:16" ht="13.5" customHeight="1" x14ac:dyDescent="0.25">
      <c r="A61" s="3">
        <v>55</v>
      </c>
      <c r="B61" s="29">
        <v>1</v>
      </c>
      <c r="C61" s="10">
        <v>2450</v>
      </c>
      <c r="D61" s="10">
        <f t="shared" si="0"/>
        <v>2450</v>
      </c>
      <c r="E61" s="14" t="s">
        <v>34</v>
      </c>
      <c r="F61" s="200">
        <v>2450</v>
      </c>
      <c r="G61" s="200" t="s">
        <v>328</v>
      </c>
      <c r="H61" s="203"/>
      <c r="I61" s="203"/>
      <c r="J61" s="206"/>
      <c r="K61" s="206"/>
      <c r="L61" s="124"/>
      <c r="M61" s="124"/>
      <c r="N61" s="210"/>
      <c r="O61" s="211"/>
      <c r="P61" s="19"/>
    </row>
    <row r="62" spans="1:16" ht="13.5" customHeight="1" x14ac:dyDescent="0.25">
      <c r="A62" s="3">
        <v>56</v>
      </c>
      <c r="B62" s="29">
        <v>1</v>
      </c>
      <c r="C62" s="10">
        <v>1970</v>
      </c>
      <c r="D62" s="10">
        <f t="shared" si="0"/>
        <v>1970</v>
      </c>
      <c r="E62" s="14" t="s">
        <v>34</v>
      </c>
      <c r="F62" s="200">
        <v>1970</v>
      </c>
      <c r="G62" s="200" t="s">
        <v>328</v>
      </c>
      <c r="H62" s="203"/>
      <c r="I62" s="203"/>
      <c r="J62" s="206"/>
      <c r="K62" s="206"/>
      <c r="L62" s="124"/>
      <c r="M62" s="124"/>
      <c r="N62" s="210"/>
      <c r="O62" s="211"/>
      <c r="P62" s="19"/>
    </row>
    <row r="63" spans="1:16" ht="13.5" customHeight="1" x14ac:dyDescent="0.25">
      <c r="A63" s="3">
        <v>57</v>
      </c>
      <c r="B63" s="29">
        <v>1</v>
      </c>
      <c r="C63" s="10">
        <v>260</v>
      </c>
      <c r="D63" s="10">
        <f t="shared" si="0"/>
        <v>260</v>
      </c>
      <c r="E63" s="14" t="s">
        <v>32</v>
      </c>
      <c r="F63" s="200">
        <v>260</v>
      </c>
      <c r="G63" s="200" t="s">
        <v>329</v>
      </c>
      <c r="H63" s="203"/>
      <c r="I63" s="203"/>
      <c r="J63" s="206"/>
      <c r="K63" s="206"/>
      <c r="L63" s="124"/>
      <c r="M63" s="124"/>
      <c r="N63" s="210"/>
      <c r="O63" s="211"/>
      <c r="P63" s="19"/>
    </row>
    <row r="64" spans="1:16" ht="13.5" customHeight="1" x14ac:dyDescent="0.25">
      <c r="A64" s="3">
        <v>58</v>
      </c>
      <c r="B64" s="29">
        <v>1</v>
      </c>
      <c r="C64" s="10">
        <v>276579</v>
      </c>
      <c r="D64" s="10">
        <f t="shared" si="0"/>
        <v>276579</v>
      </c>
      <c r="E64" s="14">
        <v>44793</v>
      </c>
      <c r="F64" s="200">
        <v>276579</v>
      </c>
      <c r="G64" s="200" t="s">
        <v>330</v>
      </c>
      <c r="H64" s="203"/>
      <c r="I64" s="203"/>
      <c r="J64" s="206"/>
      <c r="K64" s="206"/>
      <c r="L64" s="124"/>
      <c r="M64" s="124"/>
      <c r="N64" s="210"/>
      <c r="O64" s="211"/>
      <c r="P64" s="19"/>
    </row>
    <row r="65" spans="1:16" ht="13.5" customHeight="1" x14ac:dyDescent="0.25">
      <c r="A65" s="3">
        <v>59</v>
      </c>
      <c r="B65" s="29">
        <v>1</v>
      </c>
      <c r="C65" s="10">
        <v>1500</v>
      </c>
      <c r="D65" s="10">
        <f t="shared" si="0"/>
        <v>1500</v>
      </c>
      <c r="E65" s="14">
        <v>44792</v>
      </c>
      <c r="F65" s="200">
        <v>1500</v>
      </c>
      <c r="G65" s="200" t="s">
        <v>324</v>
      </c>
      <c r="H65" s="203"/>
      <c r="I65" s="203"/>
      <c r="J65" s="206"/>
      <c r="K65" s="206"/>
      <c r="L65" s="124"/>
      <c r="M65" s="124"/>
      <c r="N65" s="210"/>
      <c r="O65" s="211"/>
      <c r="P65" s="19"/>
    </row>
    <row r="66" spans="1:16" ht="13.5" customHeight="1" x14ac:dyDescent="0.25">
      <c r="A66" s="3">
        <v>60</v>
      </c>
      <c r="B66" s="29">
        <v>1</v>
      </c>
      <c r="C66" s="10">
        <v>65</v>
      </c>
      <c r="D66" s="10">
        <f t="shared" si="0"/>
        <v>65</v>
      </c>
      <c r="E66" s="14">
        <v>44792</v>
      </c>
      <c r="F66" s="200">
        <v>65</v>
      </c>
      <c r="G66" s="200" t="s">
        <v>38</v>
      </c>
      <c r="H66" s="203"/>
      <c r="I66" s="203"/>
      <c r="J66" s="206"/>
      <c r="K66" s="206"/>
      <c r="L66" s="124"/>
      <c r="M66" s="124"/>
      <c r="N66" s="210"/>
      <c r="O66" s="211"/>
      <c r="P66" s="19"/>
    </row>
    <row r="67" spans="1:16" ht="13.5" customHeight="1" x14ac:dyDescent="0.25">
      <c r="A67" s="3">
        <v>61</v>
      </c>
      <c r="B67" s="29">
        <v>1</v>
      </c>
      <c r="C67" s="10">
        <v>2450</v>
      </c>
      <c r="D67" s="10">
        <f t="shared" si="0"/>
        <v>2450</v>
      </c>
      <c r="E67" s="14">
        <v>44792</v>
      </c>
      <c r="F67" s="200">
        <v>2450</v>
      </c>
      <c r="G67" s="200" t="s">
        <v>44</v>
      </c>
      <c r="H67" s="203"/>
      <c r="I67" s="203"/>
      <c r="J67" s="206"/>
      <c r="K67" s="206"/>
      <c r="L67" s="124"/>
      <c r="M67" s="124"/>
      <c r="N67" s="210"/>
      <c r="O67" s="211"/>
      <c r="P67" s="19"/>
    </row>
    <row r="68" spans="1:16" ht="13.5" customHeight="1" x14ac:dyDescent="0.25">
      <c r="A68" s="3">
        <v>62</v>
      </c>
      <c r="B68" s="29">
        <v>1</v>
      </c>
      <c r="C68" s="10">
        <v>1350</v>
      </c>
      <c r="D68" s="10">
        <f t="shared" si="0"/>
        <v>1350</v>
      </c>
      <c r="E68" s="14">
        <v>44792</v>
      </c>
      <c r="F68" s="200">
        <v>1350</v>
      </c>
      <c r="G68" s="200" t="s">
        <v>45</v>
      </c>
      <c r="H68" s="203"/>
      <c r="I68" s="203"/>
      <c r="J68" s="206"/>
      <c r="K68" s="206"/>
      <c r="L68" s="124"/>
      <c r="M68" s="124"/>
      <c r="N68" s="210"/>
      <c r="O68" s="211"/>
      <c r="P68" s="19"/>
    </row>
    <row r="69" spans="1:16" ht="13.5" customHeight="1" x14ac:dyDescent="0.25">
      <c r="A69" s="3">
        <v>63</v>
      </c>
      <c r="B69" s="29">
        <v>2</v>
      </c>
      <c r="C69" s="10">
        <v>150</v>
      </c>
      <c r="D69" s="10">
        <f t="shared" si="0"/>
        <v>300</v>
      </c>
      <c r="E69" s="14">
        <v>44796</v>
      </c>
      <c r="F69" s="200">
        <v>300</v>
      </c>
      <c r="G69" s="200" t="s">
        <v>325</v>
      </c>
      <c r="H69" s="203"/>
      <c r="I69" s="203"/>
      <c r="J69" s="206"/>
      <c r="K69" s="206"/>
      <c r="L69" s="124"/>
      <c r="M69" s="124"/>
      <c r="N69" s="210"/>
      <c r="O69" s="211"/>
      <c r="P69" s="19"/>
    </row>
    <row r="70" spans="1:16" ht="13.5" customHeight="1" x14ac:dyDescent="0.25">
      <c r="A70" s="3">
        <v>64</v>
      </c>
      <c r="B70" s="29">
        <v>1</v>
      </c>
      <c r="C70" s="10">
        <v>700</v>
      </c>
      <c r="D70" s="10">
        <f t="shared" si="0"/>
        <v>700</v>
      </c>
      <c r="E70" s="14">
        <v>44797</v>
      </c>
      <c r="F70" s="200">
        <v>700</v>
      </c>
      <c r="G70" s="200" t="s">
        <v>38</v>
      </c>
      <c r="H70" s="203"/>
      <c r="I70" s="203"/>
      <c r="J70" s="206"/>
      <c r="K70" s="206"/>
      <c r="L70" s="124"/>
      <c r="M70" s="124"/>
      <c r="N70" s="210"/>
      <c r="O70" s="211"/>
      <c r="P70" s="19"/>
    </row>
    <row r="71" spans="1:16" ht="13.5" customHeight="1" x14ac:dyDescent="0.25">
      <c r="A71" s="3">
        <v>65</v>
      </c>
      <c r="B71" s="29">
        <v>10</v>
      </c>
      <c r="C71" s="10">
        <v>1410</v>
      </c>
      <c r="D71" s="10">
        <f t="shared" si="0"/>
        <v>14100</v>
      </c>
      <c r="E71" s="14">
        <v>44795</v>
      </c>
      <c r="F71" s="200">
        <v>14100</v>
      </c>
      <c r="G71" s="200" t="s">
        <v>331</v>
      </c>
      <c r="H71" s="203"/>
      <c r="I71" s="203"/>
      <c r="J71" s="206"/>
      <c r="K71" s="206"/>
      <c r="L71" s="124"/>
      <c r="M71" s="124"/>
      <c r="N71" s="210"/>
      <c r="O71" s="211"/>
      <c r="P71" s="19"/>
    </row>
    <row r="72" spans="1:16" ht="13.5" customHeight="1" x14ac:dyDescent="0.25">
      <c r="A72" s="3">
        <v>66</v>
      </c>
      <c r="B72" s="29">
        <v>1</v>
      </c>
      <c r="C72" s="10">
        <v>250</v>
      </c>
      <c r="D72" s="10">
        <f t="shared" si="0"/>
        <v>250</v>
      </c>
      <c r="E72" s="14">
        <v>44803</v>
      </c>
      <c r="F72" s="200">
        <v>250</v>
      </c>
      <c r="G72" s="200" t="s">
        <v>38</v>
      </c>
      <c r="H72" s="203"/>
      <c r="I72" s="203"/>
      <c r="J72" s="206"/>
      <c r="K72" s="206"/>
      <c r="L72" s="124"/>
      <c r="M72" s="124"/>
      <c r="N72" s="210"/>
      <c r="O72" s="211"/>
      <c r="P72" s="19"/>
    </row>
    <row r="73" spans="1:16" ht="13.5" customHeight="1" x14ac:dyDescent="0.25">
      <c r="A73" s="3">
        <v>67</v>
      </c>
      <c r="B73" s="29">
        <v>1</v>
      </c>
      <c r="C73" s="10">
        <v>150</v>
      </c>
      <c r="D73" s="10">
        <f t="shared" si="0"/>
        <v>150</v>
      </c>
      <c r="E73" s="14">
        <v>44805</v>
      </c>
      <c r="F73" s="200">
        <v>150</v>
      </c>
      <c r="G73" s="200" t="s">
        <v>325</v>
      </c>
      <c r="H73" s="203"/>
      <c r="I73" s="203"/>
      <c r="J73" s="206"/>
      <c r="K73" s="206"/>
      <c r="L73" s="124"/>
      <c r="M73" s="124"/>
      <c r="N73" s="210"/>
      <c r="O73" s="211"/>
      <c r="P73" s="19"/>
    </row>
    <row r="74" spans="1:16" ht="13.5" customHeight="1" x14ac:dyDescent="0.25">
      <c r="A74" s="3">
        <v>68</v>
      </c>
      <c r="B74" s="29">
        <v>1</v>
      </c>
      <c r="C74" s="10">
        <v>120</v>
      </c>
      <c r="D74" s="10">
        <f t="shared" si="0"/>
        <v>120</v>
      </c>
      <c r="E74" s="14">
        <v>44808</v>
      </c>
      <c r="F74" s="200">
        <v>120</v>
      </c>
      <c r="G74" s="200" t="s">
        <v>38</v>
      </c>
      <c r="H74" s="203"/>
      <c r="I74" s="203"/>
      <c r="J74" s="206"/>
      <c r="K74" s="206"/>
      <c r="L74" s="124"/>
      <c r="M74" s="124"/>
      <c r="N74" s="210"/>
      <c r="O74" s="211"/>
      <c r="P74" s="19"/>
    </row>
    <row r="75" spans="1:16" ht="13.5" customHeight="1" x14ac:dyDescent="0.25">
      <c r="A75" s="3">
        <v>69</v>
      </c>
      <c r="B75" s="29">
        <v>1</v>
      </c>
      <c r="C75" s="10">
        <v>337</v>
      </c>
      <c r="D75" s="10">
        <f t="shared" si="0"/>
        <v>337</v>
      </c>
      <c r="E75" s="14">
        <v>44808</v>
      </c>
      <c r="F75" s="200">
        <v>337</v>
      </c>
      <c r="G75" s="200" t="s">
        <v>332</v>
      </c>
      <c r="H75" s="203"/>
      <c r="I75" s="203"/>
      <c r="J75" s="206"/>
      <c r="K75" s="206"/>
      <c r="L75" s="124"/>
      <c r="M75" s="124"/>
      <c r="N75" s="210"/>
      <c r="O75" s="211"/>
      <c r="P75" s="19"/>
    </row>
    <row r="76" spans="1:16" ht="13.5" customHeight="1" x14ac:dyDescent="0.25">
      <c r="A76" s="3">
        <v>70</v>
      </c>
      <c r="B76" s="29">
        <v>1</v>
      </c>
      <c r="C76" s="10">
        <v>320</v>
      </c>
      <c r="D76" s="10">
        <f t="shared" si="0"/>
        <v>320</v>
      </c>
      <c r="E76" s="14">
        <v>44815</v>
      </c>
      <c r="F76" s="200">
        <v>320</v>
      </c>
      <c r="G76" s="200" t="s">
        <v>329</v>
      </c>
      <c r="H76" s="203"/>
      <c r="I76" s="203"/>
      <c r="J76" s="206"/>
      <c r="K76" s="206"/>
      <c r="L76" s="124"/>
      <c r="M76" s="124"/>
      <c r="N76" s="210"/>
      <c r="O76" s="211"/>
      <c r="P76" s="19"/>
    </row>
    <row r="77" spans="1:16" ht="13.5" customHeight="1" x14ac:dyDescent="0.25">
      <c r="A77" s="3">
        <v>71</v>
      </c>
      <c r="B77" s="29">
        <v>1</v>
      </c>
      <c r="C77" s="10">
        <v>100</v>
      </c>
      <c r="D77" s="10">
        <f t="shared" si="0"/>
        <v>100</v>
      </c>
      <c r="E77" s="14">
        <v>44815</v>
      </c>
      <c r="F77" s="200">
        <v>100</v>
      </c>
      <c r="G77" s="200" t="s">
        <v>333</v>
      </c>
      <c r="H77" s="203"/>
      <c r="I77" s="203"/>
      <c r="J77" s="206"/>
      <c r="K77" s="206"/>
      <c r="L77" s="124"/>
      <c r="M77" s="124"/>
      <c r="N77" s="210"/>
      <c r="O77" s="211"/>
      <c r="P77" s="19"/>
    </row>
    <row r="78" spans="1:16" ht="13.5" customHeight="1" x14ac:dyDescent="0.25">
      <c r="A78" s="3">
        <v>72</v>
      </c>
      <c r="B78" s="29">
        <v>2</v>
      </c>
      <c r="C78" s="10">
        <v>450</v>
      </c>
      <c r="D78" s="10">
        <f t="shared" si="0"/>
        <v>900</v>
      </c>
      <c r="E78" s="14">
        <v>44818</v>
      </c>
      <c r="F78" s="200">
        <v>900</v>
      </c>
      <c r="G78" s="200" t="s">
        <v>334</v>
      </c>
      <c r="H78" s="203"/>
      <c r="I78" s="203"/>
      <c r="J78" s="206"/>
      <c r="K78" s="206"/>
      <c r="L78" s="124"/>
      <c r="M78" s="124"/>
      <c r="N78" s="210"/>
      <c r="O78" s="211"/>
      <c r="P78" s="19"/>
    </row>
    <row r="79" spans="1:16" ht="13.5" customHeight="1" x14ac:dyDescent="0.25">
      <c r="A79" s="3">
        <v>73</v>
      </c>
      <c r="B79" s="29">
        <v>40</v>
      </c>
      <c r="C79" s="10">
        <v>1400</v>
      </c>
      <c r="D79" s="10">
        <f t="shared" si="0"/>
        <v>56000</v>
      </c>
      <c r="E79" s="14">
        <v>44818</v>
      </c>
      <c r="F79" s="200">
        <v>56000</v>
      </c>
      <c r="G79" s="200" t="s">
        <v>27</v>
      </c>
      <c r="H79" s="203"/>
      <c r="I79" s="203"/>
      <c r="J79" s="206"/>
      <c r="K79" s="206"/>
      <c r="L79" s="124"/>
      <c r="M79" s="124"/>
      <c r="N79" s="210"/>
      <c r="O79" s="211"/>
      <c r="P79" s="19"/>
    </row>
    <row r="80" spans="1:16" ht="13.5" customHeight="1" x14ac:dyDescent="0.25">
      <c r="A80" s="3">
        <v>74</v>
      </c>
      <c r="B80" s="29">
        <v>1</v>
      </c>
      <c r="C80" s="10">
        <v>450</v>
      </c>
      <c r="D80" s="10">
        <f t="shared" si="0"/>
        <v>450</v>
      </c>
      <c r="E80" s="14">
        <v>44822</v>
      </c>
      <c r="F80" s="200">
        <v>450</v>
      </c>
      <c r="G80" s="200" t="s">
        <v>325</v>
      </c>
      <c r="H80" s="203"/>
      <c r="I80" s="203"/>
      <c r="J80" s="206"/>
      <c r="K80" s="206"/>
      <c r="L80" s="124"/>
      <c r="M80" s="124"/>
      <c r="N80" s="210"/>
      <c r="O80" s="211"/>
      <c r="P80" s="19"/>
    </row>
    <row r="81" spans="1:16" ht="13.5" customHeight="1" x14ac:dyDescent="0.25">
      <c r="A81" s="3">
        <v>75</v>
      </c>
      <c r="B81" s="29">
        <v>1</v>
      </c>
      <c r="C81" s="10">
        <v>390</v>
      </c>
      <c r="D81" s="10">
        <f t="shared" si="0"/>
        <v>390</v>
      </c>
      <c r="E81" s="14">
        <v>44822</v>
      </c>
      <c r="F81" s="200">
        <v>390</v>
      </c>
      <c r="G81" s="200" t="s">
        <v>335</v>
      </c>
      <c r="H81" s="203"/>
      <c r="I81" s="203"/>
      <c r="J81" s="206"/>
      <c r="K81" s="206"/>
      <c r="L81" s="124"/>
      <c r="M81" s="124"/>
      <c r="N81" s="210"/>
      <c r="O81" s="211"/>
      <c r="P81" s="19"/>
    </row>
    <row r="82" spans="1:16" ht="13.5" customHeight="1" x14ac:dyDescent="0.25">
      <c r="A82" s="3">
        <v>76</v>
      </c>
      <c r="B82" s="29">
        <v>1</v>
      </c>
      <c r="C82" s="10">
        <v>750</v>
      </c>
      <c r="D82" s="10">
        <f t="shared" si="0"/>
        <v>750</v>
      </c>
      <c r="E82" s="14">
        <v>44822</v>
      </c>
      <c r="F82" s="200">
        <v>750</v>
      </c>
      <c r="G82" s="200" t="s">
        <v>38</v>
      </c>
      <c r="H82" s="203"/>
      <c r="I82" s="203"/>
      <c r="J82" s="206"/>
      <c r="K82" s="206"/>
      <c r="L82" s="124"/>
      <c r="M82" s="124"/>
      <c r="N82" s="210"/>
      <c r="O82" s="211"/>
      <c r="P82" s="19"/>
    </row>
    <row r="83" spans="1:16" ht="13.5" customHeight="1" x14ac:dyDescent="0.25">
      <c r="A83" s="3">
        <v>77</v>
      </c>
      <c r="B83" s="29">
        <v>1</v>
      </c>
      <c r="C83" s="10">
        <v>125</v>
      </c>
      <c r="D83" s="10">
        <f t="shared" si="0"/>
        <v>125</v>
      </c>
      <c r="E83" s="14">
        <v>44825</v>
      </c>
      <c r="F83" s="200">
        <v>125</v>
      </c>
      <c r="G83" s="200" t="s">
        <v>38</v>
      </c>
      <c r="H83" s="203"/>
      <c r="I83" s="203"/>
      <c r="J83" s="206"/>
      <c r="K83" s="206"/>
      <c r="L83" s="124"/>
      <c r="M83" s="124"/>
      <c r="N83" s="210"/>
      <c r="O83" s="211"/>
      <c r="P83" s="19"/>
    </row>
    <row r="84" spans="1:16" ht="13.5" customHeight="1" x14ac:dyDescent="0.25">
      <c r="A84" s="3">
        <v>78</v>
      </c>
      <c r="B84" s="29">
        <v>1</v>
      </c>
      <c r="C84" s="10">
        <v>450</v>
      </c>
      <c r="D84" s="10">
        <f t="shared" si="0"/>
        <v>450</v>
      </c>
      <c r="E84" s="14">
        <v>44825</v>
      </c>
      <c r="F84" s="200">
        <v>450</v>
      </c>
      <c r="G84" s="200" t="s">
        <v>334</v>
      </c>
      <c r="H84" s="203"/>
      <c r="I84" s="203"/>
      <c r="J84" s="206"/>
      <c r="K84" s="206"/>
      <c r="L84" s="124"/>
      <c r="M84" s="124"/>
      <c r="N84" s="210"/>
      <c r="O84" s="211"/>
      <c r="P84" s="19"/>
    </row>
    <row r="85" spans="1:16" ht="13.5" customHeight="1" x14ac:dyDescent="0.25">
      <c r="A85" s="3">
        <v>79</v>
      </c>
      <c r="B85" s="29">
        <v>1</v>
      </c>
      <c r="C85" s="10">
        <v>150</v>
      </c>
      <c r="D85" s="10">
        <f t="shared" si="0"/>
        <v>150</v>
      </c>
      <c r="E85" s="14">
        <v>44831</v>
      </c>
      <c r="F85" s="200">
        <v>150</v>
      </c>
      <c r="G85" s="200" t="s">
        <v>325</v>
      </c>
      <c r="H85" s="203"/>
      <c r="I85" s="203"/>
      <c r="J85" s="206"/>
      <c r="K85" s="206"/>
      <c r="L85" s="124"/>
      <c r="M85" s="124"/>
      <c r="N85" s="210"/>
      <c r="O85" s="211"/>
      <c r="P85" s="19"/>
    </row>
    <row r="86" spans="1:16" ht="13.5" customHeight="1" x14ac:dyDescent="0.25">
      <c r="A86" s="3">
        <v>80</v>
      </c>
      <c r="B86" s="29">
        <v>1</v>
      </c>
      <c r="C86" s="10">
        <v>130</v>
      </c>
      <c r="D86" s="10">
        <f t="shared" si="0"/>
        <v>130</v>
      </c>
      <c r="E86" s="14">
        <v>44831</v>
      </c>
      <c r="F86" s="200">
        <v>130</v>
      </c>
      <c r="G86" s="200" t="s">
        <v>38</v>
      </c>
      <c r="H86" s="203"/>
      <c r="I86" s="203"/>
      <c r="J86" s="206"/>
      <c r="K86" s="206"/>
      <c r="L86" s="124"/>
      <c r="M86" s="124"/>
      <c r="N86" s="210"/>
      <c r="O86" s="211"/>
      <c r="P86" s="19"/>
    </row>
    <row r="87" spans="1:16" ht="13.5" customHeight="1" x14ac:dyDescent="0.25">
      <c r="A87" s="3">
        <v>81</v>
      </c>
      <c r="B87" s="29">
        <v>1</v>
      </c>
      <c r="C87" s="10">
        <v>2000</v>
      </c>
      <c r="D87" s="10">
        <f t="shared" si="0"/>
        <v>2000</v>
      </c>
      <c r="E87" s="14">
        <v>44816</v>
      </c>
      <c r="F87" s="200">
        <v>2000</v>
      </c>
      <c r="G87" s="200" t="s">
        <v>336</v>
      </c>
      <c r="H87" s="203"/>
      <c r="I87" s="203"/>
      <c r="J87" s="206"/>
      <c r="K87" s="206"/>
      <c r="L87" s="124"/>
      <c r="M87" s="124"/>
      <c r="N87" s="210"/>
      <c r="O87" s="211"/>
      <c r="P87" s="19"/>
    </row>
    <row r="88" spans="1:16" ht="13.5" customHeight="1" x14ac:dyDescent="0.25">
      <c r="A88" s="3">
        <v>82</v>
      </c>
      <c r="B88" s="29">
        <v>15</v>
      </c>
      <c r="C88" s="10">
        <v>1400</v>
      </c>
      <c r="D88" s="10">
        <f t="shared" si="0"/>
        <v>21000</v>
      </c>
      <c r="E88" s="14">
        <v>44858</v>
      </c>
      <c r="F88" s="200">
        <v>21000</v>
      </c>
      <c r="G88" s="200" t="s">
        <v>337</v>
      </c>
      <c r="H88" s="203"/>
      <c r="I88" s="203"/>
      <c r="J88" s="206"/>
      <c r="K88" s="206"/>
      <c r="L88" s="124"/>
      <c r="M88" s="124"/>
      <c r="N88" s="210"/>
      <c r="O88" s="211"/>
      <c r="P88" s="19"/>
    </row>
    <row r="89" spans="1:16" ht="13.5" customHeight="1" x14ac:dyDescent="0.25">
      <c r="A89" s="3"/>
      <c r="B89" s="29"/>
      <c r="C89" s="10"/>
      <c r="D89" s="10"/>
      <c r="E89" s="14"/>
      <c r="F89" s="200"/>
      <c r="G89" s="200"/>
      <c r="H89" s="203"/>
      <c r="I89" s="203"/>
      <c r="J89" s="206"/>
      <c r="K89" s="206"/>
      <c r="L89" s="124"/>
      <c r="M89" s="124"/>
      <c r="N89" s="210"/>
      <c r="O89" s="211"/>
      <c r="P89" s="19"/>
    </row>
    <row r="90" spans="1:16" ht="13.5" customHeight="1" x14ac:dyDescent="0.25">
      <c r="A90" s="3">
        <v>83</v>
      </c>
      <c r="B90" s="29">
        <v>1</v>
      </c>
      <c r="C90" s="10">
        <v>500</v>
      </c>
      <c r="D90" s="10">
        <f t="shared" si="0"/>
        <v>500</v>
      </c>
      <c r="E90" s="14">
        <v>44797</v>
      </c>
      <c r="F90" s="200"/>
      <c r="G90" s="200"/>
      <c r="H90" s="203"/>
      <c r="I90" s="203"/>
      <c r="J90" s="206"/>
      <c r="K90" s="206"/>
      <c r="L90" s="124"/>
      <c r="M90" s="124"/>
      <c r="N90" s="210">
        <v>500</v>
      </c>
      <c r="O90" s="211" t="s">
        <v>38</v>
      </c>
      <c r="P90" s="19"/>
    </row>
    <row r="91" spans="1:16" ht="13.5" customHeight="1" x14ac:dyDescent="0.25">
      <c r="A91" s="3">
        <v>84</v>
      </c>
      <c r="B91" s="29">
        <v>8.5</v>
      </c>
      <c r="C91" s="10">
        <v>1390</v>
      </c>
      <c r="D91" s="10">
        <f t="shared" si="0"/>
        <v>11815</v>
      </c>
      <c r="E91" s="14">
        <v>44803</v>
      </c>
      <c r="F91" s="200"/>
      <c r="G91" s="200"/>
      <c r="H91" s="203"/>
      <c r="I91" s="203"/>
      <c r="J91" s="206"/>
      <c r="K91" s="206"/>
      <c r="L91" s="124"/>
      <c r="M91" s="124"/>
      <c r="N91" s="210">
        <v>11815</v>
      </c>
      <c r="O91" s="211" t="s">
        <v>337</v>
      </c>
      <c r="P91" s="19"/>
    </row>
    <row r="92" spans="1:16" ht="13.5" customHeight="1" x14ac:dyDescent="0.25">
      <c r="A92" s="3">
        <v>85</v>
      </c>
      <c r="B92" s="29">
        <v>1</v>
      </c>
      <c r="C92" s="10">
        <v>325</v>
      </c>
      <c r="D92" s="10">
        <f t="shared" si="0"/>
        <v>325</v>
      </c>
      <c r="E92" s="14">
        <v>44803</v>
      </c>
      <c r="F92" s="200"/>
      <c r="G92" s="200"/>
      <c r="H92" s="203"/>
      <c r="I92" s="203"/>
      <c r="J92" s="206"/>
      <c r="K92" s="206"/>
      <c r="L92" s="124"/>
      <c r="M92" s="124"/>
      <c r="N92" s="210">
        <v>325</v>
      </c>
      <c r="O92" s="211" t="s">
        <v>38</v>
      </c>
      <c r="P92" s="19"/>
    </row>
    <row r="93" spans="1:16" ht="13.5" customHeight="1" x14ac:dyDescent="0.25">
      <c r="A93" s="3">
        <v>86</v>
      </c>
      <c r="B93" s="29">
        <v>1</v>
      </c>
      <c r="C93" s="10">
        <v>220</v>
      </c>
      <c r="D93" s="10">
        <f t="shared" si="0"/>
        <v>220</v>
      </c>
      <c r="E93" s="14">
        <v>44810</v>
      </c>
      <c r="F93" s="200"/>
      <c r="G93" s="200"/>
      <c r="H93" s="203"/>
      <c r="I93" s="203"/>
      <c r="J93" s="206"/>
      <c r="K93" s="206"/>
      <c r="L93" s="124"/>
      <c r="M93" s="124"/>
      <c r="N93" s="210">
        <v>220</v>
      </c>
      <c r="O93" s="211" t="s">
        <v>352</v>
      </c>
      <c r="P93" s="19"/>
    </row>
    <row r="94" spans="1:16" ht="13.5" customHeight="1" x14ac:dyDescent="0.25">
      <c r="A94" s="3">
        <v>87</v>
      </c>
      <c r="B94" s="29">
        <v>1</v>
      </c>
      <c r="C94" s="10">
        <v>450</v>
      </c>
      <c r="D94" s="10">
        <f t="shared" si="0"/>
        <v>450</v>
      </c>
      <c r="E94" s="14">
        <v>44815</v>
      </c>
      <c r="F94" s="200"/>
      <c r="G94" s="200"/>
      <c r="H94" s="203"/>
      <c r="I94" s="203"/>
      <c r="J94" s="206"/>
      <c r="K94" s="206"/>
      <c r="L94" s="124"/>
      <c r="M94" s="124"/>
      <c r="N94" s="210">
        <v>450</v>
      </c>
      <c r="O94" s="211" t="s">
        <v>334</v>
      </c>
      <c r="P94" s="19"/>
    </row>
    <row r="95" spans="1:16" ht="13.5" customHeight="1" x14ac:dyDescent="0.25">
      <c r="A95" s="3"/>
      <c r="B95" s="29"/>
      <c r="C95" s="10"/>
      <c r="D95" s="10"/>
      <c r="E95" s="14"/>
      <c r="F95" s="200"/>
      <c r="G95" s="200"/>
      <c r="H95" s="203"/>
      <c r="I95" s="203"/>
      <c r="J95" s="206"/>
      <c r="K95" s="206"/>
      <c r="L95" s="124"/>
      <c r="M95" s="124"/>
      <c r="N95" s="210"/>
      <c r="O95" s="211"/>
      <c r="P95" s="19"/>
    </row>
    <row r="96" spans="1:16" ht="13.5" customHeight="1" x14ac:dyDescent="0.25">
      <c r="A96" s="3">
        <v>88</v>
      </c>
      <c r="B96" s="29">
        <v>1</v>
      </c>
      <c r="C96" s="10">
        <v>250</v>
      </c>
      <c r="D96" s="10">
        <f t="shared" si="0"/>
        <v>250</v>
      </c>
      <c r="E96" s="14">
        <v>44803</v>
      </c>
      <c r="F96" s="200"/>
      <c r="G96" s="200"/>
      <c r="H96" s="203"/>
      <c r="I96" s="203"/>
      <c r="J96" s="206">
        <v>250</v>
      </c>
      <c r="K96" s="206" t="s">
        <v>38</v>
      </c>
      <c r="L96" s="124"/>
      <c r="M96" s="124"/>
      <c r="N96" s="210"/>
      <c r="O96" s="211"/>
      <c r="P96" s="19"/>
    </row>
    <row r="97" spans="1:16" ht="13.5" customHeight="1" x14ac:dyDescent="0.25">
      <c r="A97" s="3">
        <v>89</v>
      </c>
      <c r="B97" s="29">
        <v>1</v>
      </c>
      <c r="C97" s="10">
        <v>350</v>
      </c>
      <c r="D97" s="10">
        <f t="shared" si="0"/>
        <v>350</v>
      </c>
      <c r="E97" s="14">
        <v>44803</v>
      </c>
      <c r="F97" s="200"/>
      <c r="G97" s="200"/>
      <c r="H97" s="203"/>
      <c r="I97" s="203"/>
      <c r="J97" s="206">
        <v>350</v>
      </c>
      <c r="K97" s="206" t="s">
        <v>38</v>
      </c>
      <c r="L97" s="124"/>
      <c r="M97" s="124"/>
      <c r="N97" s="210"/>
      <c r="O97" s="211"/>
      <c r="P97" s="19"/>
    </row>
    <row r="98" spans="1:16" ht="13.5" customHeight="1" x14ac:dyDescent="0.25">
      <c r="A98" s="3">
        <v>90</v>
      </c>
      <c r="B98" s="29">
        <v>1</v>
      </c>
      <c r="C98" s="10">
        <v>200</v>
      </c>
      <c r="D98" s="10">
        <f t="shared" si="0"/>
        <v>200</v>
      </c>
      <c r="E98" s="14">
        <v>44811</v>
      </c>
      <c r="F98" s="200"/>
      <c r="G98" s="200"/>
      <c r="H98" s="203"/>
      <c r="I98" s="203"/>
      <c r="J98" s="206">
        <v>200</v>
      </c>
      <c r="K98" s="206" t="s">
        <v>350</v>
      </c>
      <c r="L98" s="124"/>
      <c r="M98" s="124"/>
      <c r="N98" s="210"/>
      <c r="O98" s="211"/>
      <c r="P98" s="19"/>
    </row>
    <row r="99" spans="1:16" ht="13.5" customHeight="1" x14ac:dyDescent="0.25">
      <c r="A99" s="3">
        <v>91</v>
      </c>
      <c r="B99" s="29">
        <v>1</v>
      </c>
      <c r="C99" s="10">
        <v>450</v>
      </c>
      <c r="D99" s="10">
        <f t="shared" si="0"/>
        <v>450</v>
      </c>
      <c r="E99" s="14">
        <v>44816</v>
      </c>
      <c r="F99" s="200"/>
      <c r="G99" s="200"/>
      <c r="H99" s="203"/>
      <c r="I99" s="203"/>
      <c r="J99" s="206">
        <v>450</v>
      </c>
      <c r="K99" s="206" t="s">
        <v>351</v>
      </c>
      <c r="L99" s="124"/>
      <c r="M99" s="124"/>
      <c r="N99" s="210"/>
      <c r="O99" s="211"/>
      <c r="P99" s="19"/>
    </row>
    <row r="100" spans="1:16" ht="13.5" customHeight="1" x14ac:dyDescent="0.25">
      <c r="A100" s="3">
        <v>92</v>
      </c>
      <c r="B100" s="29">
        <v>1</v>
      </c>
      <c r="C100" s="10">
        <v>10</v>
      </c>
      <c r="D100" s="10">
        <f t="shared" si="0"/>
        <v>10</v>
      </c>
      <c r="E100" s="14">
        <v>44825</v>
      </c>
      <c r="F100" s="200"/>
      <c r="G100" s="200"/>
      <c r="H100" s="203"/>
      <c r="I100" s="203"/>
      <c r="J100" s="206">
        <v>10</v>
      </c>
      <c r="K100" s="206" t="s">
        <v>38</v>
      </c>
      <c r="L100" s="124"/>
      <c r="M100" s="124"/>
      <c r="N100" s="210"/>
      <c r="O100" s="211"/>
      <c r="P100" s="19"/>
    </row>
    <row r="101" spans="1:16" ht="13.5" customHeight="1" x14ac:dyDescent="0.25">
      <c r="A101" s="3">
        <v>93</v>
      </c>
      <c r="B101" s="29">
        <v>1</v>
      </c>
      <c r="C101" s="10">
        <v>125</v>
      </c>
      <c r="D101" s="10">
        <f t="shared" si="0"/>
        <v>125</v>
      </c>
      <c r="E101" s="14">
        <v>44825</v>
      </c>
      <c r="F101" s="200"/>
      <c r="G101" s="200"/>
      <c r="H101" s="203"/>
      <c r="I101" s="203"/>
      <c r="J101" s="206">
        <v>125</v>
      </c>
      <c r="K101" s="206" t="s">
        <v>38</v>
      </c>
      <c r="L101" s="124"/>
      <c r="M101" s="124"/>
      <c r="N101" s="210"/>
      <c r="O101" s="211"/>
      <c r="P101" s="19"/>
    </row>
    <row r="102" spans="1:16" ht="13.5" customHeight="1" x14ac:dyDescent="0.25">
      <c r="A102" s="3">
        <v>94</v>
      </c>
      <c r="B102" s="29"/>
      <c r="C102" s="10"/>
      <c r="D102" s="10">
        <f t="shared" si="0"/>
        <v>0</v>
      </c>
      <c r="E102" s="14"/>
      <c r="F102" s="200"/>
      <c r="G102" s="200"/>
      <c r="H102" s="203"/>
      <c r="I102" s="203"/>
      <c r="J102" s="206"/>
      <c r="K102" s="206"/>
      <c r="L102" s="124"/>
      <c r="M102" s="124"/>
      <c r="N102" s="210"/>
      <c r="O102" s="211"/>
      <c r="P102" s="19"/>
    </row>
    <row r="103" spans="1:16" ht="13.5" customHeight="1" x14ac:dyDescent="0.25">
      <c r="A103" s="3">
        <v>95</v>
      </c>
      <c r="B103" s="29">
        <v>1</v>
      </c>
      <c r="C103" s="10">
        <v>250</v>
      </c>
      <c r="D103" s="10">
        <f t="shared" si="0"/>
        <v>250</v>
      </c>
      <c r="E103" s="14">
        <v>44837</v>
      </c>
      <c r="F103" s="200"/>
      <c r="G103" s="200"/>
      <c r="H103" s="203">
        <v>250</v>
      </c>
      <c r="I103" s="203" t="s">
        <v>49</v>
      </c>
      <c r="J103" s="206"/>
      <c r="K103" s="206"/>
      <c r="L103" s="124"/>
      <c r="M103" s="124"/>
      <c r="N103" s="210"/>
      <c r="O103" s="211"/>
      <c r="P103" s="19"/>
    </row>
    <row r="104" spans="1:16" ht="13.5" customHeight="1" x14ac:dyDescent="0.25">
      <c r="A104" s="3">
        <v>96</v>
      </c>
      <c r="B104" s="29">
        <v>1</v>
      </c>
      <c r="C104" s="10">
        <v>150</v>
      </c>
      <c r="D104" s="10">
        <f t="shared" si="0"/>
        <v>150</v>
      </c>
      <c r="E104" s="14">
        <v>44837</v>
      </c>
      <c r="F104" s="200"/>
      <c r="G104" s="200"/>
      <c r="H104" s="203">
        <v>150</v>
      </c>
      <c r="I104" s="203" t="s">
        <v>50</v>
      </c>
      <c r="J104" s="206"/>
      <c r="K104" s="206"/>
      <c r="L104" s="124"/>
      <c r="M104" s="124"/>
      <c r="N104" s="210"/>
      <c r="O104" s="211"/>
      <c r="P104" s="19"/>
    </row>
    <row r="105" spans="1:16" ht="13.5" customHeight="1" x14ac:dyDescent="0.25">
      <c r="A105" s="3">
        <v>97</v>
      </c>
      <c r="B105" s="29">
        <v>1</v>
      </c>
      <c r="C105" s="10">
        <v>100</v>
      </c>
      <c r="D105" s="10">
        <f t="shared" si="0"/>
        <v>100</v>
      </c>
      <c r="E105" s="14">
        <v>44837</v>
      </c>
      <c r="F105" s="200"/>
      <c r="G105" s="200"/>
      <c r="H105" s="203">
        <v>100</v>
      </c>
      <c r="I105" s="203" t="s">
        <v>51</v>
      </c>
      <c r="J105" s="206"/>
      <c r="K105" s="206"/>
      <c r="L105" s="124"/>
      <c r="M105" s="124"/>
      <c r="N105" s="210"/>
      <c r="O105" s="211"/>
      <c r="P105" s="19"/>
    </row>
    <row r="106" spans="1:16" ht="13.5" customHeight="1" x14ac:dyDescent="0.25">
      <c r="A106" s="3">
        <v>98</v>
      </c>
      <c r="B106" s="29">
        <v>1</v>
      </c>
      <c r="C106" s="10">
        <v>50</v>
      </c>
      <c r="D106" s="10">
        <f t="shared" si="0"/>
        <v>50</v>
      </c>
      <c r="E106" s="14">
        <v>44837</v>
      </c>
      <c r="F106" s="200"/>
      <c r="G106" s="200"/>
      <c r="H106" s="203">
        <v>50</v>
      </c>
      <c r="I106" s="203" t="s">
        <v>52</v>
      </c>
      <c r="J106" s="206"/>
      <c r="K106" s="206"/>
      <c r="L106" s="124"/>
      <c r="M106" s="124"/>
      <c r="N106" s="210"/>
      <c r="O106" s="211"/>
      <c r="P106" s="19"/>
    </row>
    <row r="107" spans="1:16" ht="15.75" customHeight="1" x14ac:dyDescent="0.25">
      <c r="A107" s="3">
        <v>99</v>
      </c>
      <c r="B107" s="29"/>
      <c r="C107" s="10"/>
      <c r="D107" s="10">
        <f t="shared" si="0"/>
        <v>0</v>
      </c>
      <c r="E107" s="14">
        <v>44838</v>
      </c>
      <c r="F107" s="200"/>
      <c r="G107" s="200"/>
      <c r="H107" s="203"/>
      <c r="I107" s="203"/>
      <c r="J107" s="206"/>
      <c r="K107" s="206"/>
      <c r="L107" s="124"/>
      <c r="M107" s="124"/>
      <c r="N107" s="210"/>
      <c r="O107" s="211"/>
      <c r="P107" s="19"/>
    </row>
    <row r="108" spans="1:16" ht="15" x14ac:dyDescent="0.25">
      <c r="A108" s="3">
        <v>100</v>
      </c>
      <c r="B108" s="29"/>
      <c r="C108" s="10"/>
      <c r="D108" s="10">
        <f t="shared" si="0"/>
        <v>0</v>
      </c>
      <c r="E108" s="14">
        <v>44838</v>
      </c>
      <c r="F108" s="200"/>
      <c r="G108" s="200"/>
      <c r="H108" s="203"/>
      <c r="I108" s="203"/>
      <c r="J108" s="206"/>
      <c r="K108" s="206"/>
      <c r="L108" s="124"/>
      <c r="M108" s="124"/>
      <c r="N108" s="210"/>
      <c r="O108" s="211"/>
      <c r="P108" s="19"/>
    </row>
    <row r="109" spans="1:16" ht="13.5" customHeight="1" x14ac:dyDescent="0.25">
      <c r="A109" s="3">
        <v>101</v>
      </c>
      <c r="B109" s="29">
        <v>1</v>
      </c>
      <c r="C109" s="10">
        <v>450</v>
      </c>
      <c r="D109" s="10">
        <f t="shared" si="0"/>
        <v>450</v>
      </c>
      <c r="E109" s="14">
        <v>44839</v>
      </c>
      <c r="F109" s="200">
        <v>450</v>
      </c>
      <c r="G109" s="200" t="s">
        <v>334</v>
      </c>
      <c r="H109" s="203"/>
      <c r="I109" s="203"/>
      <c r="J109" s="206"/>
      <c r="K109" s="206"/>
      <c r="L109" s="124"/>
      <c r="M109" s="124"/>
      <c r="N109" s="210"/>
      <c r="O109" s="211"/>
      <c r="P109" s="19"/>
    </row>
    <row r="110" spans="1:16" ht="13.5" customHeight="1" x14ac:dyDescent="0.25">
      <c r="A110" s="3">
        <v>102</v>
      </c>
      <c r="B110" s="29">
        <v>1</v>
      </c>
      <c r="C110" s="10">
        <v>450</v>
      </c>
      <c r="D110" s="10">
        <f t="shared" si="0"/>
        <v>450</v>
      </c>
      <c r="E110" s="14">
        <v>44839</v>
      </c>
      <c r="F110" s="200"/>
      <c r="G110" s="200"/>
      <c r="H110" s="203">
        <v>450</v>
      </c>
      <c r="I110" s="203" t="s">
        <v>131</v>
      </c>
      <c r="J110" s="206"/>
      <c r="K110" s="206"/>
      <c r="L110" s="124"/>
      <c r="M110" s="124"/>
      <c r="N110" s="210"/>
      <c r="O110" s="211"/>
      <c r="P110" s="19"/>
    </row>
    <row r="111" spans="1:16" ht="13.5" customHeight="1" x14ac:dyDescent="0.25">
      <c r="A111" s="3">
        <v>103</v>
      </c>
      <c r="B111" s="29">
        <v>1</v>
      </c>
      <c r="C111" s="10">
        <v>350</v>
      </c>
      <c r="D111" s="10">
        <f t="shared" si="0"/>
        <v>350</v>
      </c>
      <c r="E111" s="14">
        <v>44839</v>
      </c>
      <c r="F111" s="200"/>
      <c r="G111" s="200"/>
      <c r="H111" s="203"/>
      <c r="I111" s="203"/>
      <c r="J111" s="206"/>
      <c r="K111" s="206"/>
      <c r="L111" s="124"/>
      <c r="M111" s="124"/>
      <c r="N111" s="210">
        <v>350</v>
      </c>
      <c r="O111" s="211"/>
      <c r="P111" s="19"/>
    </row>
    <row r="112" spans="1:16" ht="13.5" customHeight="1" x14ac:dyDescent="0.25">
      <c r="A112" s="3">
        <v>104</v>
      </c>
      <c r="B112" s="29">
        <v>90</v>
      </c>
      <c r="C112" s="10">
        <v>22.5</v>
      </c>
      <c r="D112" s="10">
        <f t="shared" si="0"/>
        <v>2025</v>
      </c>
      <c r="E112" s="14">
        <v>44842</v>
      </c>
      <c r="F112" s="200"/>
      <c r="G112" s="200"/>
      <c r="H112" s="203">
        <v>2025</v>
      </c>
      <c r="I112" s="203" t="s">
        <v>130</v>
      </c>
      <c r="J112" s="206"/>
      <c r="K112" s="206"/>
      <c r="L112" s="124"/>
      <c r="M112" s="124"/>
      <c r="N112" s="210"/>
      <c r="O112" s="211"/>
      <c r="P112" s="19"/>
    </row>
    <row r="113" spans="1:16" ht="13.5" customHeight="1" x14ac:dyDescent="0.25">
      <c r="A113" s="3">
        <v>105</v>
      </c>
      <c r="B113" s="29">
        <v>2</v>
      </c>
      <c r="C113" s="10">
        <v>450</v>
      </c>
      <c r="D113" s="10">
        <f t="shared" si="0"/>
        <v>900</v>
      </c>
      <c r="E113" s="14">
        <v>44842</v>
      </c>
      <c r="F113" s="200">
        <v>900</v>
      </c>
      <c r="G113" s="200" t="s">
        <v>134</v>
      </c>
      <c r="H113" s="203"/>
      <c r="I113" s="203"/>
      <c r="J113" s="206"/>
      <c r="K113" s="206"/>
      <c r="L113" s="124"/>
      <c r="M113" s="124"/>
      <c r="N113" s="210"/>
      <c r="O113" s="211"/>
      <c r="P113" s="19"/>
    </row>
    <row r="114" spans="1:16" ht="13.5" customHeight="1" x14ac:dyDescent="0.25">
      <c r="A114" s="3">
        <v>106</v>
      </c>
      <c r="B114" s="29">
        <v>15</v>
      </c>
      <c r="C114" s="10">
        <v>18</v>
      </c>
      <c r="D114" s="10">
        <f t="shared" si="0"/>
        <v>270</v>
      </c>
      <c r="E114" s="14">
        <v>44844</v>
      </c>
      <c r="F114" s="200">
        <v>270</v>
      </c>
      <c r="G114" s="200" t="s">
        <v>85</v>
      </c>
      <c r="H114" s="203"/>
      <c r="I114" s="203"/>
      <c r="J114" s="206"/>
      <c r="K114" s="206"/>
      <c r="L114" s="124"/>
      <c r="M114" s="124"/>
      <c r="N114" s="210"/>
      <c r="O114" s="211"/>
      <c r="P114" s="19"/>
    </row>
    <row r="115" spans="1:16" ht="13.5" customHeight="1" x14ac:dyDescent="0.25">
      <c r="A115" s="3">
        <v>107</v>
      </c>
      <c r="B115" s="29">
        <v>1</v>
      </c>
      <c r="C115" s="10">
        <v>150</v>
      </c>
      <c r="D115" s="10">
        <f t="shared" si="0"/>
        <v>150</v>
      </c>
      <c r="E115" s="14">
        <v>44844</v>
      </c>
      <c r="F115" s="200">
        <v>150</v>
      </c>
      <c r="G115" s="200" t="s">
        <v>76</v>
      </c>
      <c r="H115" s="203"/>
      <c r="I115" s="203"/>
      <c r="J115" s="206"/>
      <c r="K115" s="206"/>
      <c r="L115" s="124"/>
      <c r="M115" s="124"/>
      <c r="N115" s="210"/>
      <c r="O115" s="211"/>
      <c r="P115" s="19"/>
    </row>
    <row r="116" spans="1:16" ht="13.5" customHeight="1" x14ac:dyDescent="0.25">
      <c r="A116" s="3">
        <v>108</v>
      </c>
      <c r="B116" s="29">
        <v>1</v>
      </c>
      <c r="C116" s="10">
        <v>500</v>
      </c>
      <c r="D116" s="10">
        <f t="shared" si="0"/>
        <v>500</v>
      </c>
      <c r="E116" s="14">
        <v>44844</v>
      </c>
      <c r="F116" s="200">
        <v>500</v>
      </c>
      <c r="G116" s="200" t="s">
        <v>79</v>
      </c>
      <c r="H116" s="203"/>
      <c r="I116" s="203"/>
      <c r="J116" s="206"/>
      <c r="K116" s="206"/>
      <c r="L116" s="124"/>
      <c r="M116" s="124"/>
      <c r="N116" s="210"/>
      <c r="O116" s="211"/>
      <c r="P116" s="19"/>
    </row>
    <row r="117" spans="1:16" ht="13.5" customHeight="1" x14ac:dyDescent="0.25">
      <c r="A117" s="3">
        <v>109</v>
      </c>
      <c r="B117" s="29">
        <v>1</v>
      </c>
      <c r="C117" s="10">
        <v>50</v>
      </c>
      <c r="D117" s="10">
        <f t="shared" si="0"/>
        <v>50</v>
      </c>
      <c r="E117" s="14">
        <v>44844</v>
      </c>
      <c r="F117" s="200">
        <v>50</v>
      </c>
      <c r="G117" s="200" t="s">
        <v>264</v>
      </c>
      <c r="H117" s="203"/>
      <c r="I117" s="203"/>
      <c r="J117" s="206"/>
      <c r="K117" s="206"/>
      <c r="L117" s="124"/>
      <c r="M117" s="124"/>
      <c r="N117" s="210"/>
      <c r="O117" s="211"/>
      <c r="P117" s="19"/>
    </row>
    <row r="118" spans="1:16" ht="13.5" customHeight="1" x14ac:dyDescent="0.25">
      <c r="A118" s="3">
        <v>110</v>
      </c>
      <c r="B118" s="29">
        <v>1</v>
      </c>
      <c r="C118" s="10">
        <v>125</v>
      </c>
      <c r="D118" s="10">
        <f t="shared" si="0"/>
        <v>125</v>
      </c>
      <c r="E118" s="14">
        <v>44844</v>
      </c>
      <c r="F118" s="200"/>
      <c r="G118" s="200"/>
      <c r="H118" s="203">
        <v>125</v>
      </c>
      <c r="I118" s="203" t="s">
        <v>49</v>
      </c>
      <c r="J118" s="206"/>
      <c r="K118" s="206"/>
      <c r="L118" s="124"/>
      <c r="M118" s="124"/>
      <c r="N118" s="210"/>
      <c r="O118" s="211"/>
      <c r="P118" s="19"/>
    </row>
    <row r="119" spans="1:16" ht="13.5" customHeight="1" x14ac:dyDescent="0.25">
      <c r="A119" s="3">
        <v>111</v>
      </c>
      <c r="B119" s="29">
        <v>1</v>
      </c>
      <c r="C119" s="10">
        <v>150</v>
      </c>
      <c r="D119" s="10">
        <f t="shared" si="0"/>
        <v>150</v>
      </c>
      <c r="E119" s="14">
        <v>44844</v>
      </c>
      <c r="F119" s="200"/>
      <c r="G119" s="200"/>
      <c r="H119" s="203">
        <v>150</v>
      </c>
      <c r="I119" s="203" t="s">
        <v>261</v>
      </c>
      <c r="J119" s="206"/>
      <c r="K119" s="206"/>
      <c r="L119" s="124"/>
      <c r="M119" s="124"/>
      <c r="N119" s="210"/>
      <c r="O119" s="211"/>
      <c r="P119" s="19"/>
    </row>
    <row r="120" spans="1:16" ht="13.5" customHeight="1" x14ac:dyDescent="0.25">
      <c r="A120" s="3">
        <v>112</v>
      </c>
      <c r="B120" s="29">
        <v>1</v>
      </c>
      <c r="C120" s="10">
        <v>50</v>
      </c>
      <c r="D120" s="10">
        <f t="shared" si="0"/>
        <v>50</v>
      </c>
      <c r="E120" s="14">
        <v>44844</v>
      </c>
      <c r="F120" s="200"/>
      <c r="G120" s="200"/>
      <c r="H120" s="203">
        <v>50</v>
      </c>
      <c r="I120" s="203" t="s">
        <v>50</v>
      </c>
      <c r="J120" s="206"/>
      <c r="K120" s="206"/>
      <c r="L120" s="124"/>
      <c r="M120" s="124"/>
      <c r="N120" s="210"/>
      <c r="O120" s="211"/>
      <c r="P120" s="19"/>
    </row>
    <row r="121" spans="1:16" ht="13.5" customHeight="1" x14ac:dyDescent="0.25">
      <c r="A121" s="3">
        <v>113</v>
      </c>
      <c r="B121" s="29">
        <v>1</v>
      </c>
      <c r="C121" s="10">
        <v>125</v>
      </c>
      <c r="D121" s="10">
        <f t="shared" si="0"/>
        <v>125</v>
      </c>
      <c r="E121" s="14">
        <v>44844</v>
      </c>
      <c r="F121" s="200"/>
      <c r="G121" s="200"/>
      <c r="H121" s="203">
        <v>125</v>
      </c>
      <c r="I121" s="203" t="s">
        <v>52</v>
      </c>
      <c r="J121" s="206"/>
      <c r="K121" s="206"/>
      <c r="L121" s="124"/>
      <c r="M121" s="124"/>
      <c r="N121" s="210"/>
      <c r="O121" s="211"/>
      <c r="P121" s="19"/>
    </row>
    <row r="122" spans="1:16" ht="13.5" customHeight="1" x14ac:dyDescent="0.25">
      <c r="A122" s="3">
        <v>114</v>
      </c>
      <c r="B122" s="29">
        <v>1</v>
      </c>
      <c r="C122" s="10">
        <v>450</v>
      </c>
      <c r="D122" s="10">
        <f t="shared" si="0"/>
        <v>450</v>
      </c>
      <c r="E122" s="14">
        <v>44844</v>
      </c>
      <c r="F122" s="200"/>
      <c r="G122" s="200"/>
      <c r="H122" s="203"/>
      <c r="I122" s="203"/>
      <c r="J122" s="206"/>
      <c r="K122" s="206"/>
      <c r="L122" s="124"/>
      <c r="M122" s="124"/>
      <c r="N122" s="210">
        <v>450</v>
      </c>
      <c r="O122" s="211" t="s">
        <v>334</v>
      </c>
      <c r="P122" s="19"/>
    </row>
    <row r="123" spans="1:16" ht="13.5" customHeight="1" x14ac:dyDescent="0.25">
      <c r="A123" s="3">
        <v>115</v>
      </c>
      <c r="B123" s="29">
        <v>1</v>
      </c>
      <c r="C123" s="10">
        <v>250</v>
      </c>
      <c r="D123" s="10">
        <f t="shared" si="0"/>
        <v>250</v>
      </c>
      <c r="E123" s="14">
        <v>44844</v>
      </c>
      <c r="F123" s="200"/>
      <c r="G123" s="200"/>
      <c r="H123" s="203"/>
      <c r="I123" s="203"/>
      <c r="J123" s="206"/>
      <c r="K123" s="206"/>
      <c r="L123" s="124"/>
      <c r="M123" s="124"/>
      <c r="N123" s="210">
        <v>250</v>
      </c>
      <c r="O123" s="211" t="s">
        <v>38</v>
      </c>
      <c r="P123" s="19"/>
    </row>
    <row r="124" spans="1:16" ht="13.5" customHeight="1" x14ac:dyDescent="0.25">
      <c r="A124" s="3">
        <v>116</v>
      </c>
      <c r="B124" s="29">
        <v>1</v>
      </c>
      <c r="C124" s="10">
        <v>100</v>
      </c>
      <c r="D124" s="10">
        <f t="shared" si="0"/>
        <v>100</v>
      </c>
      <c r="E124" s="14">
        <v>44845</v>
      </c>
      <c r="F124" s="200"/>
      <c r="G124" s="200"/>
      <c r="H124" s="203">
        <v>100</v>
      </c>
      <c r="I124" s="203" t="s">
        <v>49</v>
      </c>
      <c r="J124" s="206"/>
      <c r="K124" s="206"/>
      <c r="L124" s="124"/>
      <c r="M124" s="124"/>
      <c r="N124" s="210"/>
      <c r="O124" s="211"/>
      <c r="P124" s="19"/>
    </row>
    <row r="125" spans="1:16" ht="13.5" customHeight="1" x14ac:dyDescent="0.25">
      <c r="A125" s="3">
        <v>117</v>
      </c>
      <c r="B125" s="29">
        <v>1</v>
      </c>
      <c r="C125" s="10">
        <v>125</v>
      </c>
      <c r="D125" s="10">
        <f t="shared" si="0"/>
        <v>125</v>
      </c>
      <c r="E125" s="14">
        <v>44882</v>
      </c>
      <c r="F125" s="200"/>
      <c r="G125" s="200"/>
      <c r="H125" s="203"/>
      <c r="I125" s="203"/>
      <c r="J125" s="206"/>
      <c r="K125" s="206"/>
      <c r="L125" s="124"/>
      <c r="M125" s="124"/>
      <c r="N125" s="210">
        <v>125</v>
      </c>
      <c r="O125" s="211" t="s">
        <v>38</v>
      </c>
      <c r="P125" s="19"/>
    </row>
    <row r="126" spans="1:16" ht="13.5" customHeight="1" x14ac:dyDescent="0.25">
      <c r="A126" s="3">
        <v>118</v>
      </c>
      <c r="B126" s="29">
        <v>1</v>
      </c>
      <c r="C126" s="10">
        <v>340</v>
      </c>
      <c r="D126" s="10">
        <f t="shared" si="0"/>
        <v>340</v>
      </c>
      <c r="E126" s="14">
        <v>44882</v>
      </c>
      <c r="F126" s="200"/>
      <c r="G126" s="200"/>
      <c r="H126" s="203">
        <v>340</v>
      </c>
      <c r="I126" s="203" t="s">
        <v>49</v>
      </c>
      <c r="J126" s="206"/>
      <c r="K126" s="206"/>
      <c r="L126" s="124"/>
      <c r="M126" s="124"/>
      <c r="N126" s="210"/>
      <c r="O126" s="211"/>
      <c r="P126" s="19"/>
    </row>
    <row r="127" spans="1:16" ht="13.5" customHeight="1" x14ac:dyDescent="0.25">
      <c r="A127" s="3">
        <v>119</v>
      </c>
      <c r="B127" s="29">
        <v>1</v>
      </c>
      <c r="C127" s="10">
        <v>150</v>
      </c>
      <c r="D127" s="10">
        <f t="shared" si="0"/>
        <v>150</v>
      </c>
      <c r="E127" s="14">
        <v>44882</v>
      </c>
      <c r="F127" s="200"/>
      <c r="G127" s="200"/>
      <c r="H127" s="203">
        <v>150</v>
      </c>
      <c r="I127" s="203" t="s">
        <v>111</v>
      </c>
      <c r="J127" s="206"/>
      <c r="K127" s="206"/>
      <c r="L127" s="124"/>
      <c r="M127" s="124"/>
      <c r="N127" s="210"/>
      <c r="O127" s="211"/>
      <c r="P127" s="19"/>
    </row>
    <row r="128" spans="1:16" ht="13.5" customHeight="1" x14ac:dyDescent="0.25">
      <c r="A128" s="3">
        <v>120</v>
      </c>
      <c r="B128" s="29">
        <v>1</v>
      </c>
      <c r="C128" s="10">
        <v>450</v>
      </c>
      <c r="D128" s="10">
        <f t="shared" si="0"/>
        <v>450</v>
      </c>
      <c r="E128" s="14">
        <v>44882</v>
      </c>
      <c r="F128" s="200"/>
      <c r="G128" s="200"/>
      <c r="H128" s="203">
        <v>450</v>
      </c>
      <c r="I128" s="203" t="s">
        <v>131</v>
      </c>
      <c r="J128" s="206"/>
      <c r="K128" s="206"/>
      <c r="L128" s="124"/>
      <c r="M128" s="124"/>
      <c r="N128" s="210"/>
      <c r="O128" s="211"/>
      <c r="P128" s="19"/>
    </row>
    <row r="129" spans="1:16" ht="13.5" customHeight="1" x14ac:dyDescent="0.25">
      <c r="A129" s="3">
        <v>121</v>
      </c>
      <c r="B129" s="29">
        <v>1</v>
      </c>
      <c r="C129" s="10">
        <v>50</v>
      </c>
      <c r="D129" s="10">
        <f t="shared" si="0"/>
        <v>50</v>
      </c>
      <c r="E129" s="14">
        <v>44882</v>
      </c>
      <c r="F129" s="200"/>
      <c r="G129" s="200"/>
      <c r="H129" s="203">
        <v>50</v>
      </c>
      <c r="I129" s="203" t="s">
        <v>52</v>
      </c>
      <c r="J129" s="206"/>
      <c r="K129" s="206"/>
      <c r="L129" s="124"/>
      <c r="M129" s="124"/>
      <c r="N129" s="210"/>
      <c r="O129" s="211"/>
      <c r="P129" s="19"/>
    </row>
    <row r="130" spans="1:16" ht="13.5" customHeight="1" x14ac:dyDescent="0.25">
      <c r="A130" s="3">
        <v>122</v>
      </c>
      <c r="B130" s="29">
        <v>1</v>
      </c>
      <c r="C130" s="10">
        <v>220</v>
      </c>
      <c r="D130" s="10">
        <f t="shared" si="0"/>
        <v>220</v>
      </c>
      <c r="E130" s="14">
        <v>44848</v>
      </c>
      <c r="F130" s="200"/>
      <c r="G130" s="200"/>
      <c r="H130" s="203">
        <v>220</v>
      </c>
      <c r="I130" s="203" t="s">
        <v>49</v>
      </c>
      <c r="J130" s="206"/>
      <c r="K130" s="206"/>
      <c r="L130" s="124"/>
      <c r="M130" s="124"/>
      <c r="N130" s="210"/>
      <c r="O130" s="211"/>
      <c r="P130" s="19"/>
    </row>
    <row r="131" spans="1:16" ht="13.5" customHeight="1" x14ac:dyDescent="0.25">
      <c r="A131" s="3">
        <v>123</v>
      </c>
      <c r="B131" s="29">
        <v>40</v>
      </c>
      <c r="C131" s="10">
        <v>1450</v>
      </c>
      <c r="D131" s="10">
        <f t="shared" si="0"/>
        <v>58000</v>
      </c>
      <c r="E131" s="14">
        <v>44857</v>
      </c>
      <c r="F131" s="200"/>
      <c r="G131" s="200"/>
      <c r="H131" s="203"/>
      <c r="I131" s="203"/>
      <c r="J131" s="206"/>
      <c r="K131" s="206"/>
      <c r="L131" s="124">
        <v>58000</v>
      </c>
      <c r="M131" s="124" t="s">
        <v>368</v>
      </c>
      <c r="N131" s="210"/>
      <c r="O131" s="211"/>
      <c r="P131" s="19"/>
    </row>
    <row r="132" spans="1:16" ht="13.5" customHeight="1" x14ac:dyDescent="0.25">
      <c r="A132" s="3">
        <v>124</v>
      </c>
      <c r="B132" s="29">
        <v>30</v>
      </c>
      <c r="C132" s="10">
        <v>1450</v>
      </c>
      <c r="D132" s="10">
        <f t="shared" si="0"/>
        <v>43500</v>
      </c>
      <c r="E132" s="14">
        <v>44857</v>
      </c>
      <c r="F132" s="200"/>
      <c r="G132" s="200"/>
      <c r="H132" s="203">
        <v>43500</v>
      </c>
      <c r="I132" s="203" t="s">
        <v>367</v>
      </c>
      <c r="J132" s="206"/>
      <c r="K132" s="206"/>
      <c r="L132" s="124"/>
      <c r="M132" s="124"/>
      <c r="N132" s="210"/>
      <c r="O132" s="211"/>
      <c r="P132" s="19"/>
    </row>
    <row r="133" spans="1:16" ht="13.5" customHeight="1" x14ac:dyDescent="0.25">
      <c r="A133" s="3">
        <v>125</v>
      </c>
      <c r="B133" s="29">
        <v>10</v>
      </c>
      <c r="C133" s="10">
        <v>1450</v>
      </c>
      <c r="D133" s="10">
        <f t="shared" si="0"/>
        <v>14500</v>
      </c>
      <c r="E133" s="14">
        <v>44857</v>
      </c>
      <c r="F133" s="200"/>
      <c r="G133" s="200"/>
      <c r="H133" s="203"/>
      <c r="I133" s="203"/>
      <c r="J133" s="206"/>
      <c r="K133" s="206"/>
      <c r="L133" s="124"/>
      <c r="M133" s="124"/>
      <c r="N133" s="210">
        <v>14500</v>
      </c>
      <c r="O133" s="211" t="s">
        <v>337</v>
      </c>
      <c r="P133" s="19"/>
    </row>
    <row r="134" spans="1:16" ht="13.5" customHeight="1" x14ac:dyDescent="0.25">
      <c r="A134" s="3">
        <v>126</v>
      </c>
      <c r="B134" s="29">
        <v>1</v>
      </c>
      <c r="C134" s="10">
        <v>50</v>
      </c>
      <c r="D134" s="10">
        <f t="shared" si="0"/>
        <v>50</v>
      </c>
      <c r="E134" s="14">
        <v>44858</v>
      </c>
      <c r="F134" s="200"/>
      <c r="G134" s="200"/>
      <c r="H134" s="203"/>
      <c r="I134" s="203"/>
      <c r="J134" s="206"/>
      <c r="K134" s="206"/>
      <c r="L134" s="124"/>
      <c r="M134" s="124"/>
      <c r="N134" s="210">
        <v>50</v>
      </c>
      <c r="O134" s="211" t="s">
        <v>38</v>
      </c>
      <c r="P134" s="19"/>
    </row>
    <row r="135" spans="1:16" ht="13.5" customHeight="1" x14ac:dyDescent="0.25">
      <c r="A135" s="3">
        <v>127</v>
      </c>
      <c r="B135" s="29">
        <v>1</v>
      </c>
      <c r="C135" s="10">
        <v>3000</v>
      </c>
      <c r="D135" s="10">
        <f t="shared" si="0"/>
        <v>3000</v>
      </c>
      <c r="E135" s="14">
        <v>44864</v>
      </c>
      <c r="F135" s="200"/>
      <c r="G135" s="200"/>
      <c r="H135" s="203"/>
      <c r="I135" s="203"/>
      <c r="J135" s="206"/>
      <c r="K135" s="206"/>
      <c r="L135" s="124"/>
      <c r="M135" s="124"/>
      <c r="N135" s="210">
        <v>3000</v>
      </c>
      <c r="O135" s="211" t="s">
        <v>357</v>
      </c>
      <c r="P135" s="19"/>
    </row>
    <row r="136" spans="1:16" ht="13.5" customHeight="1" x14ac:dyDescent="0.25">
      <c r="A136" s="3">
        <v>128</v>
      </c>
      <c r="B136" s="29">
        <v>1</v>
      </c>
      <c r="C136" s="10">
        <v>2000</v>
      </c>
      <c r="D136" s="10">
        <f t="shared" si="0"/>
        <v>2000</v>
      </c>
      <c r="E136" s="14">
        <v>44864</v>
      </c>
      <c r="F136" s="200"/>
      <c r="G136" s="200"/>
      <c r="H136" s="203"/>
      <c r="I136" s="203"/>
      <c r="J136" s="206"/>
      <c r="K136" s="206"/>
      <c r="L136" s="124"/>
      <c r="M136" s="124"/>
      <c r="N136" s="210">
        <v>2000</v>
      </c>
      <c r="O136" s="211" t="s">
        <v>358</v>
      </c>
      <c r="P136" s="19"/>
    </row>
    <row r="137" spans="1:16" ht="13.5" customHeight="1" x14ac:dyDescent="0.25">
      <c r="A137" s="3">
        <v>129</v>
      </c>
      <c r="B137" s="29">
        <v>1</v>
      </c>
      <c r="C137" s="10">
        <v>430</v>
      </c>
      <c r="D137" s="10">
        <f t="shared" si="0"/>
        <v>430</v>
      </c>
      <c r="E137" s="14">
        <v>44864</v>
      </c>
      <c r="F137" s="200"/>
      <c r="G137" s="200"/>
      <c r="H137" s="203"/>
      <c r="I137" s="203"/>
      <c r="J137" s="206"/>
      <c r="K137" s="206"/>
      <c r="L137" s="124"/>
      <c r="M137" s="124"/>
      <c r="N137" s="210">
        <v>430</v>
      </c>
      <c r="O137" s="211" t="s">
        <v>38</v>
      </c>
      <c r="P137" s="19"/>
    </row>
    <row r="138" spans="1:16" ht="13.5" customHeight="1" x14ac:dyDescent="0.25">
      <c r="A138" s="214">
        <v>130</v>
      </c>
      <c r="B138" s="29">
        <v>1</v>
      </c>
      <c r="C138" s="10">
        <v>150</v>
      </c>
      <c r="D138" s="10">
        <f t="shared" si="0"/>
        <v>150</v>
      </c>
      <c r="E138" s="14">
        <v>44864</v>
      </c>
      <c r="F138" s="200"/>
      <c r="G138" s="200"/>
      <c r="H138" s="203">
        <v>150</v>
      </c>
      <c r="I138" s="203" t="s">
        <v>325</v>
      </c>
      <c r="J138" s="206"/>
      <c r="K138" s="206"/>
      <c r="L138" s="124"/>
      <c r="M138" s="124"/>
      <c r="N138" s="210"/>
      <c r="O138" s="211"/>
      <c r="P138" s="19"/>
    </row>
    <row r="139" spans="1:16" ht="13.5" customHeight="1" x14ac:dyDescent="0.25">
      <c r="A139" s="214">
        <v>131</v>
      </c>
      <c r="B139" s="29">
        <v>1</v>
      </c>
      <c r="C139" s="10">
        <v>460</v>
      </c>
      <c r="D139" s="10">
        <f t="shared" si="0"/>
        <v>460</v>
      </c>
      <c r="E139" s="14">
        <v>44865</v>
      </c>
      <c r="F139" s="200"/>
      <c r="G139" s="200"/>
      <c r="H139" s="203">
        <v>460</v>
      </c>
      <c r="I139" s="203" t="s">
        <v>131</v>
      </c>
      <c r="J139" s="206"/>
      <c r="K139" s="206"/>
      <c r="L139" s="124"/>
      <c r="M139" s="124"/>
      <c r="N139" s="210"/>
      <c r="O139" s="211"/>
      <c r="P139" s="19"/>
    </row>
    <row r="140" spans="1:16" ht="13.5" customHeight="1" x14ac:dyDescent="0.25">
      <c r="A140" s="214">
        <v>132</v>
      </c>
      <c r="B140" s="29">
        <v>1</v>
      </c>
      <c r="C140" s="10">
        <v>460</v>
      </c>
      <c r="D140" s="10">
        <f t="shared" si="0"/>
        <v>460</v>
      </c>
      <c r="E140" s="14">
        <v>44871</v>
      </c>
      <c r="F140" s="200"/>
      <c r="G140" s="200"/>
      <c r="H140" s="203">
        <v>460</v>
      </c>
      <c r="I140" s="203" t="s">
        <v>49</v>
      </c>
      <c r="J140" s="206"/>
      <c r="K140" s="206"/>
      <c r="L140" s="124"/>
      <c r="M140" s="124"/>
      <c r="N140" s="210"/>
      <c r="O140" s="211"/>
      <c r="P140" s="19"/>
    </row>
    <row r="141" spans="1:16" ht="13.5" customHeight="1" x14ac:dyDescent="0.25">
      <c r="A141" s="214">
        <v>133</v>
      </c>
      <c r="B141" s="29">
        <v>1</v>
      </c>
      <c r="C141" s="10">
        <v>150</v>
      </c>
      <c r="D141" s="10">
        <f t="shared" si="0"/>
        <v>150</v>
      </c>
      <c r="E141" s="14">
        <v>44871</v>
      </c>
      <c r="F141" s="200"/>
      <c r="G141" s="200"/>
      <c r="H141" s="203">
        <v>150</v>
      </c>
      <c r="I141" s="203" t="s">
        <v>111</v>
      </c>
      <c r="J141" s="206"/>
      <c r="K141" s="206"/>
      <c r="L141" s="124"/>
      <c r="M141" s="124"/>
      <c r="N141" s="210"/>
      <c r="O141" s="211"/>
      <c r="P141" s="19"/>
    </row>
    <row r="142" spans="1:16" ht="13.5" customHeight="1" x14ac:dyDescent="0.25">
      <c r="A142" s="214">
        <v>134</v>
      </c>
      <c r="B142" s="29">
        <v>1</v>
      </c>
      <c r="C142" s="10">
        <v>470</v>
      </c>
      <c r="D142" s="10">
        <f t="shared" si="0"/>
        <v>470</v>
      </c>
      <c r="E142" s="14">
        <v>44871</v>
      </c>
      <c r="F142" s="200"/>
      <c r="G142" s="200"/>
      <c r="H142" s="203">
        <v>470</v>
      </c>
      <c r="I142" s="203" t="s">
        <v>131</v>
      </c>
      <c r="J142" s="206"/>
      <c r="K142" s="206"/>
      <c r="L142" s="124"/>
      <c r="M142" s="124"/>
      <c r="N142" s="210"/>
      <c r="O142" s="211"/>
      <c r="P142" s="19"/>
    </row>
    <row r="143" spans="1:16" ht="13.5" customHeight="1" x14ac:dyDescent="0.25">
      <c r="A143" s="214">
        <v>135</v>
      </c>
      <c r="B143" s="29">
        <v>20</v>
      </c>
      <c r="C143" s="10">
        <v>75</v>
      </c>
      <c r="D143" s="10">
        <f t="shared" si="0"/>
        <v>1500</v>
      </c>
      <c r="E143" s="14">
        <v>44871</v>
      </c>
      <c r="F143" s="200"/>
      <c r="G143" s="200"/>
      <c r="H143" s="203">
        <v>1500</v>
      </c>
      <c r="I143" s="203" t="s">
        <v>130</v>
      </c>
      <c r="J143" s="206"/>
      <c r="K143" s="206"/>
      <c r="L143" s="124"/>
      <c r="M143" s="124"/>
      <c r="N143" s="210"/>
      <c r="O143" s="211"/>
      <c r="P143" s="19"/>
    </row>
    <row r="144" spans="1:16" ht="13.5" customHeight="1" x14ac:dyDescent="0.25">
      <c r="A144" s="214">
        <v>136</v>
      </c>
      <c r="B144" s="29">
        <v>1</v>
      </c>
      <c r="C144" s="10">
        <v>3200</v>
      </c>
      <c r="D144" s="10">
        <f t="shared" si="0"/>
        <v>3200</v>
      </c>
      <c r="E144" s="14">
        <v>44880</v>
      </c>
      <c r="F144" s="200"/>
      <c r="G144" s="200"/>
      <c r="H144" s="203">
        <v>3200</v>
      </c>
      <c r="I144" s="203" t="s">
        <v>407</v>
      </c>
      <c r="J144" s="206"/>
      <c r="K144" s="206"/>
      <c r="L144" s="124"/>
      <c r="M144" s="124"/>
      <c r="N144" s="210"/>
      <c r="O144" s="211"/>
      <c r="P144" s="19"/>
    </row>
    <row r="145" spans="1:16" ht="13.5" customHeight="1" x14ac:dyDescent="0.25">
      <c r="A145" s="214">
        <v>137</v>
      </c>
      <c r="B145" s="29">
        <v>1</v>
      </c>
      <c r="C145" s="10">
        <v>150</v>
      </c>
      <c r="D145" s="10">
        <f t="shared" si="0"/>
        <v>150</v>
      </c>
      <c r="E145" s="14">
        <v>44880</v>
      </c>
      <c r="F145" s="200"/>
      <c r="G145" s="200"/>
      <c r="H145" s="203">
        <v>150</v>
      </c>
      <c r="I145" s="203" t="s">
        <v>111</v>
      </c>
      <c r="J145" s="206"/>
      <c r="K145" s="206"/>
      <c r="L145" s="124"/>
      <c r="M145" s="124"/>
      <c r="N145" s="210"/>
      <c r="O145" s="211"/>
      <c r="P145" s="19"/>
    </row>
    <row r="146" spans="1:16" ht="13.5" customHeight="1" x14ac:dyDescent="0.25">
      <c r="A146" s="214">
        <v>138</v>
      </c>
      <c r="B146" s="29">
        <v>30</v>
      </c>
      <c r="C146" s="10">
        <v>25</v>
      </c>
      <c r="D146" s="10">
        <f t="shared" si="0"/>
        <v>750</v>
      </c>
      <c r="E146" s="14">
        <v>44880</v>
      </c>
      <c r="F146" s="200"/>
      <c r="G146" s="200"/>
      <c r="H146" s="203">
        <v>750</v>
      </c>
      <c r="I146" s="203" t="s">
        <v>130</v>
      </c>
      <c r="J146" s="206"/>
      <c r="K146" s="206"/>
      <c r="L146" s="124"/>
      <c r="M146" s="124"/>
      <c r="N146" s="210"/>
      <c r="O146" s="211"/>
      <c r="P146" s="19"/>
    </row>
    <row r="147" spans="1:16" ht="13.5" customHeight="1" x14ac:dyDescent="0.25">
      <c r="A147" s="214">
        <v>139</v>
      </c>
      <c r="B147" s="29">
        <v>1</v>
      </c>
      <c r="C147" s="10">
        <v>440</v>
      </c>
      <c r="D147" s="10">
        <f t="shared" si="0"/>
        <v>440</v>
      </c>
      <c r="E147" s="14">
        <v>44880</v>
      </c>
      <c r="F147" s="200"/>
      <c r="G147" s="200"/>
      <c r="H147" s="203">
        <v>440</v>
      </c>
      <c r="I147" s="203" t="s">
        <v>49</v>
      </c>
      <c r="J147" s="206"/>
      <c r="K147" s="206"/>
      <c r="L147" s="124"/>
      <c r="M147" s="124"/>
      <c r="N147" s="210"/>
      <c r="O147" s="211"/>
      <c r="P147" s="19"/>
    </row>
    <row r="148" spans="1:16" ht="13.5" customHeight="1" x14ac:dyDescent="0.25">
      <c r="A148" s="214">
        <v>140</v>
      </c>
      <c r="B148" s="29">
        <v>1</v>
      </c>
      <c r="C148" s="10">
        <v>4350</v>
      </c>
      <c r="D148" s="10">
        <f t="shared" si="0"/>
        <v>4350</v>
      </c>
      <c r="E148" s="14">
        <v>44880</v>
      </c>
      <c r="F148" s="200">
        <v>4350</v>
      </c>
      <c r="G148" s="200" t="s">
        <v>410</v>
      </c>
      <c r="H148" s="203"/>
      <c r="I148" s="203"/>
      <c r="J148" s="206"/>
      <c r="K148" s="206"/>
      <c r="L148" s="124"/>
      <c r="M148" s="124"/>
      <c r="N148" s="210"/>
      <c r="O148" s="211"/>
      <c r="P148" s="19"/>
    </row>
    <row r="149" spans="1:16" ht="13.5" customHeight="1" x14ac:dyDescent="0.25">
      <c r="A149" s="214">
        <v>141</v>
      </c>
      <c r="B149" s="29">
        <v>5</v>
      </c>
      <c r="C149" s="10">
        <v>1600</v>
      </c>
      <c r="D149" s="10">
        <f t="shared" si="0"/>
        <v>8000</v>
      </c>
      <c r="E149" s="14">
        <v>44880</v>
      </c>
      <c r="F149" s="200"/>
      <c r="G149" s="200"/>
      <c r="H149" s="203">
        <v>8000</v>
      </c>
      <c r="I149" s="203" t="s">
        <v>411</v>
      </c>
      <c r="J149" s="206"/>
      <c r="K149" s="206"/>
      <c r="L149" s="124"/>
      <c r="M149" s="124"/>
      <c r="N149" s="210"/>
      <c r="O149" s="211"/>
      <c r="P149" s="19"/>
    </row>
    <row r="150" spans="1:16" ht="13.5" customHeight="1" x14ac:dyDescent="0.25">
      <c r="A150" s="214">
        <v>142</v>
      </c>
      <c r="B150" s="29">
        <v>1</v>
      </c>
      <c r="C150" s="10">
        <v>470</v>
      </c>
      <c r="D150" s="10">
        <f t="shared" si="0"/>
        <v>470</v>
      </c>
      <c r="E150" s="14">
        <v>44893</v>
      </c>
      <c r="F150" s="200"/>
      <c r="G150" s="200"/>
      <c r="H150" s="203">
        <v>470</v>
      </c>
      <c r="I150" s="203" t="s">
        <v>131</v>
      </c>
      <c r="J150" s="206"/>
      <c r="K150" s="206"/>
      <c r="L150" s="124"/>
      <c r="M150" s="124"/>
      <c r="N150" s="210"/>
      <c r="O150" s="211"/>
      <c r="P150" s="19"/>
    </row>
    <row r="151" spans="1:16" ht="13.5" customHeight="1" x14ac:dyDescent="0.25">
      <c r="A151" s="214">
        <v>143</v>
      </c>
      <c r="B151" s="29">
        <v>1</v>
      </c>
      <c r="C151" s="10">
        <v>470</v>
      </c>
      <c r="D151" s="10">
        <f t="shared" si="0"/>
        <v>470</v>
      </c>
      <c r="E151" s="14">
        <v>44893</v>
      </c>
      <c r="F151" s="200"/>
      <c r="G151" s="200"/>
      <c r="H151" s="203">
        <v>470</v>
      </c>
      <c r="I151" s="203" t="s">
        <v>131</v>
      </c>
      <c r="J151" s="206"/>
      <c r="K151" s="206"/>
      <c r="L151" s="124"/>
      <c r="M151" s="124"/>
      <c r="N151" s="210"/>
      <c r="O151" s="211"/>
      <c r="P151" s="19"/>
    </row>
    <row r="152" spans="1:16" ht="13.5" customHeight="1" x14ac:dyDescent="0.25">
      <c r="A152" s="214">
        <v>144</v>
      </c>
      <c r="B152" s="29">
        <v>1</v>
      </c>
      <c r="C152" s="10">
        <v>150</v>
      </c>
      <c r="D152" s="10">
        <f t="shared" si="0"/>
        <v>150</v>
      </c>
      <c r="E152" s="14">
        <v>44893</v>
      </c>
      <c r="F152" s="200"/>
      <c r="G152" s="200"/>
      <c r="H152" s="203">
        <v>150</v>
      </c>
      <c r="I152" s="203" t="s">
        <v>111</v>
      </c>
      <c r="J152" s="206"/>
      <c r="K152" s="206"/>
      <c r="L152" s="124"/>
      <c r="M152" s="124"/>
      <c r="N152" s="210"/>
      <c r="O152" s="211"/>
      <c r="P152" s="19"/>
    </row>
    <row r="153" spans="1:16" ht="13.5" customHeight="1" x14ac:dyDescent="0.25">
      <c r="A153" s="214">
        <v>145</v>
      </c>
      <c r="B153" s="29">
        <v>1</v>
      </c>
      <c r="C153" s="10">
        <v>120</v>
      </c>
      <c r="D153" s="10">
        <f t="shared" si="0"/>
        <v>120</v>
      </c>
      <c r="E153" s="14">
        <v>44893</v>
      </c>
      <c r="F153" s="200"/>
      <c r="G153" s="200"/>
      <c r="H153" s="203">
        <v>120</v>
      </c>
      <c r="I153" s="203" t="s">
        <v>49</v>
      </c>
      <c r="J153" s="206"/>
      <c r="K153" s="206"/>
      <c r="L153" s="124"/>
      <c r="M153" s="124"/>
      <c r="N153" s="210"/>
      <c r="O153" s="211"/>
      <c r="P153" s="19"/>
    </row>
    <row r="154" spans="1:16" ht="13.5" customHeight="1" x14ac:dyDescent="0.25">
      <c r="A154" s="214">
        <v>146</v>
      </c>
      <c r="B154" s="29">
        <v>1</v>
      </c>
      <c r="C154" s="10">
        <v>660</v>
      </c>
      <c r="D154" s="10">
        <f t="shared" si="0"/>
        <v>660</v>
      </c>
      <c r="E154" s="14">
        <v>44893</v>
      </c>
      <c r="F154" s="200"/>
      <c r="G154" s="200"/>
      <c r="H154" s="203">
        <v>660</v>
      </c>
      <c r="I154" s="203" t="s">
        <v>49</v>
      </c>
      <c r="J154" s="206"/>
      <c r="K154" s="206"/>
      <c r="L154" s="124"/>
      <c r="M154" s="124"/>
      <c r="N154" s="210"/>
      <c r="O154" s="211"/>
      <c r="P154" s="19"/>
    </row>
    <row r="155" spans="1:16" ht="13.5" customHeight="1" x14ac:dyDescent="0.25">
      <c r="A155" s="214">
        <v>147</v>
      </c>
      <c r="B155" s="29">
        <v>1</v>
      </c>
      <c r="C155" s="10">
        <v>200</v>
      </c>
      <c r="D155" s="10">
        <f t="shared" si="0"/>
        <v>200</v>
      </c>
      <c r="E155" s="14">
        <v>44895</v>
      </c>
      <c r="F155" s="200"/>
      <c r="G155" s="200"/>
      <c r="H155" s="203">
        <v>200</v>
      </c>
      <c r="I155" s="203" t="s">
        <v>429</v>
      </c>
      <c r="J155" s="206"/>
      <c r="K155" s="206"/>
      <c r="L155" s="124"/>
      <c r="M155" s="124"/>
      <c r="N155" s="210"/>
      <c r="O155" s="211"/>
      <c r="P155" s="19"/>
    </row>
    <row r="156" spans="1:16" ht="13.5" customHeight="1" x14ac:dyDescent="0.25">
      <c r="A156" s="214">
        <v>148</v>
      </c>
      <c r="B156" s="29">
        <v>35</v>
      </c>
      <c r="C156" s="10">
        <v>1650</v>
      </c>
      <c r="D156" s="10">
        <f t="shared" si="0"/>
        <v>57750</v>
      </c>
      <c r="E156" s="14">
        <v>44895</v>
      </c>
      <c r="F156" s="200">
        <v>57750</v>
      </c>
      <c r="G156" s="200" t="s">
        <v>337</v>
      </c>
      <c r="H156" s="203"/>
      <c r="I156" s="203"/>
      <c r="J156" s="206"/>
      <c r="K156" s="206"/>
      <c r="L156" s="124"/>
      <c r="M156" s="124"/>
      <c r="N156" s="210"/>
      <c r="O156" s="211"/>
      <c r="P156" s="19"/>
    </row>
    <row r="157" spans="1:16" ht="13.5" customHeight="1" x14ac:dyDescent="0.25">
      <c r="A157" s="214">
        <v>149</v>
      </c>
      <c r="B157" s="29">
        <v>5</v>
      </c>
      <c r="C157" s="10">
        <v>1650</v>
      </c>
      <c r="D157" s="10">
        <f t="shared" si="0"/>
        <v>8250</v>
      </c>
      <c r="E157" s="14">
        <v>44895</v>
      </c>
      <c r="F157" s="200"/>
      <c r="G157" s="200"/>
      <c r="H157" s="203">
        <v>8250</v>
      </c>
      <c r="I157" s="203" t="s">
        <v>337</v>
      </c>
      <c r="J157" s="206"/>
      <c r="K157" s="206"/>
      <c r="L157" s="124"/>
      <c r="M157" s="124"/>
      <c r="N157" s="210"/>
      <c r="O157" s="211"/>
      <c r="P157" s="19"/>
    </row>
    <row r="158" spans="1:16" ht="13.5" customHeight="1" x14ac:dyDescent="0.25">
      <c r="A158" s="214">
        <v>150</v>
      </c>
      <c r="B158" s="29">
        <v>1</v>
      </c>
      <c r="C158" s="10">
        <v>1200</v>
      </c>
      <c r="D158" s="10">
        <f t="shared" si="0"/>
        <v>1200</v>
      </c>
      <c r="E158" s="14">
        <v>44900</v>
      </c>
      <c r="F158" s="200"/>
      <c r="G158" s="200"/>
      <c r="H158" s="203">
        <v>1200</v>
      </c>
      <c r="I158" s="203" t="s">
        <v>436</v>
      </c>
      <c r="J158" s="206"/>
      <c r="K158" s="206"/>
      <c r="L158" s="124"/>
      <c r="M158" s="124"/>
      <c r="N158" s="210"/>
      <c r="O158" s="211"/>
      <c r="P158" s="19"/>
    </row>
    <row r="159" spans="1:16" ht="13.5" customHeight="1" x14ac:dyDescent="0.25">
      <c r="A159" s="214">
        <v>151</v>
      </c>
      <c r="B159" s="29">
        <v>30</v>
      </c>
      <c r="C159" s="10">
        <v>27</v>
      </c>
      <c r="D159" s="10">
        <f t="shared" si="0"/>
        <v>810</v>
      </c>
      <c r="E159" s="14">
        <v>44900</v>
      </c>
      <c r="F159" s="200"/>
      <c r="G159" s="200"/>
      <c r="H159" s="203">
        <v>810</v>
      </c>
      <c r="I159" s="203" t="s">
        <v>130</v>
      </c>
      <c r="J159" s="206"/>
      <c r="K159" s="206"/>
      <c r="L159" s="124"/>
      <c r="M159" s="124"/>
      <c r="N159" s="210"/>
      <c r="O159" s="211"/>
      <c r="P159" s="19"/>
    </row>
    <row r="160" spans="1:16" ht="13.5" customHeight="1" x14ac:dyDescent="0.25">
      <c r="A160" s="214">
        <v>152</v>
      </c>
      <c r="B160" s="29">
        <v>1</v>
      </c>
      <c r="C160" s="10">
        <v>120</v>
      </c>
      <c r="D160" s="10">
        <f t="shared" si="0"/>
        <v>120</v>
      </c>
      <c r="E160" s="14">
        <v>44900</v>
      </c>
      <c r="F160" s="200"/>
      <c r="G160" s="200"/>
      <c r="H160" s="203">
        <v>120</v>
      </c>
      <c r="I160" s="203" t="s">
        <v>49</v>
      </c>
      <c r="J160" s="206"/>
      <c r="K160" s="206"/>
      <c r="L160" s="124"/>
      <c r="M160" s="124"/>
      <c r="N160" s="210"/>
      <c r="O160" s="211"/>
      <c r="P160" s="19"/>
    </row>
    <row r="161" spans="1:16" ht="13.5" customHeight="1" x14ac:dyDescent="0.25">
      <c r="A161" s="214">
        <v>153</v>
      </c>
      <c r="B161" s="29">
        <v>10</v>
      </c>
      <c r="C161" s="10">
        <v>1650</v>
      </c>
      <c r="D161" s="10">
        <f t="shared" si="0"/>
        <v>16500</v>
      </c>
      <c r="E161" s="14">
        <v>44914</v>
      </c>
      <c r="F161" s="200"/>
      <c r="G161" s="200"/>
      <c r="H161" s="203">
        <v>16500</v>
      </c>
      <c r="I161" s="203" t="s">
        <v>443</v>
      </c>
      <c r="J161" s="206"/>
      <c r="K161" s="206"/>
      <c r="L161" s="124"/>
      <c r="M161" s="124"/>
      <c r="N161" s="210"/>
      <c r="O161" s="211"/>
      <c r="P161" s="19"/>
    </row>
    <row r="162" spans="1:16" ht="13.5" customHeight="1" x14ac:dyDescent="0.25">
      <c r="A162" s="273">
        <v>154</v>
      </c>
      <c r="B162" s="29">
        <v>20</v>
      </c>
      <c r="C162" s="10">
        <v>1650</v>
      </c>
      <c r="D162" s="10">
        <f t="shared" si="0"/>
        <v>33000</v>
      </c>
      <c r="E162" s="14">
        <v>44914</v>
      </c>
      <c r="F162" s="200"/>
      <c r="G162" s="200"/>
      <c r="H162" s="203"/>
      <c r="I162" s="203"/>
      <c r="J162" s="206"/>
      <c r="K162" s="206"/>
      <c r="L162" s="124">
        <v>33000</v>
      </c>
      <c r="M162" s="124" t="s">
        <v>444</v>
      </c>
      <c r="N162" s="210"/>
      <c r="O162" s="211"/>
      <c r="P162" s="19"/>
    </row>
    <row r="163" spans="1:16" ht="13.5" customHeight="1" x14ac:dyDescent="0.25">
      <c r="A163" s="273">
        <v>155</v>
      </c>
      <c r="B163" s="274">
        <v>1</v>
      </c>
      <c r="C163" s="274">
        <v>300</v>
      </c>
      <c r="D163" s="275">
        <f t="shared" si="0"/>
        <v>300</v>
      </c>
      <c r="E163" s="14">
        <v>44917</v>
      </c>
      <c r="F163" s="200"/>
      <c r="G163" s="200"/>
      <c r="H163" s="203">
        <v>300</v>
      </c>
      <c r="I163" s="203" t="s">
        <v>449</v>
      </c>
      <c r="J163" s="206"/>
      <c r="K163" s="206"/>
      <c r="L163" s="124"/>
      <c r="M163" s="124"/>
      <c r="N163" s="210"/>
      <c r="O163" s="211"/>
      <c r="P163" s="19"/>
    </row>
    <row r="164" spans="1:16" ht="13.5" customHeight="1" x14ac:dyDescent="0.25">
      <c r="A164" s="273">
        <v>156</v>
      </c>
      <c r="B164" s="274">
        <v>1</v>
      </c>
      <c r="C164" s="274">
        <v>590</v>
      </c>
      <c r="D164" s="275">
        <f t="shared" si="0"/>
        <v>590</v>
      </c>
      <c r="E164" s="14">
        <v>44917</v>
      </c>
      <c r="F164" s="200"/>
      <c r="G164" s="200"/>
      <c r="H164" s="203">
        <v>590</v>
      </c>
      <c r="I164" s="203" t="s">
        <v>149</v>
      </c>
      <c r="J164" s="206"/>
      <c r="K164" s="206"/>
      <c r="L164" s="124"/>
      <c r="M164" s="124"/>
      <c r="N164" s="210"/>
      <c r="O164" s="211"/>
      <c r="P164" s="19"/>
    </row>
    <row r="165" spans="1:16" ht="13.5" customHeight="1" x14ac:dyDescent="0.25">
      <c r="A165" s="273">
        <v>157</v>
      </c>
      <c r="B165" s="274">
        <v>1</v>
      </c>
      <c r="C165" s="274">
        <v>150</v>
      </c>
      <c r="D165" s="275">
        <f t="shared" si="0"/>
        <v>150</v>
      </c>
      <c r="E165" s="14">
        <v>44917</v>
      </c>
      <c r="F165" s="200"/>
      <c r="G165" s="200"/>
      <c r="H165" s="203">
        <v>150</v>
      </c>
      <c r="I165" s="203" t="s">
        <v>450</v>
      </c>
      <c r="J165" s="206"/>
      <c r="K165" s="206"/>
      <c r="L165" s="124"/>
      <c r="M165" s="124"/>
      <c r="N165" s="210"/>
      <c r="O165" s="211"/>
      <c r="P165" s="19"/>
    </row>
    <row r="166" spans="1:16" ht="13.5" customHeight="1" x14ac:dyDescent="0.25">
      <c r="A166" s="273">
        <v>158</v>
      </c>
      <c r="B166" s="274">
        <v>1</v>
      </c>
      <c r="C166" s="274">
        <v>440</v>
      </c>
      <c r="D166" s="275">
        <f t="shared" si="0"/>
        <v>440</v>
      </c>
      <c r="E166" s="14">
        <v>44917</v>
      </c>
      <c r="F166" s="200"/>
      <c r="G166" s="200"/>
      <c r="H166" s="203">
        <v>440</v>
      </c>
      <c r="I166" s="203" t="s">
        <v>49</v>
      </c>
      <c r="J166" s="206"/>
      <c r="K166" s="206"/>
      <c r="L166" s="124"/>
      <c r="M166" s="124"/>
      <c r="N166" s="210"/>
      <c r="O166" s="211"/>
      <c r="P166" s="19"/>
    </row>
    <row r="167" spans="1:16" ht="13.5" customHeight="1" x14ac:dyDescent="0.25">
      <c r="A167" s="273">
        <v>159</v>
      </c>
      <c r="B167" s="274">
        <v>1</v>
      </c>
      <c r="C167" s="274">
        <v>200</v>
      </c>
      <c r="D167" s="275">
        <f t="shared" si="0"/>
        <v>200</v>
      </c>
      <c r="E167" s="14">
        <v>44917</v>
      </c>
      <c r="F167" s="200"/>
      <c r="G167" s="200"/>
      <c r="H167" s="203">
        <v>200</v>
      </c>
      <c r="I167" s="203" t="s">
        <v>451</v>
      </c>
      <c r="J167" s="206"/>
      <c r="K167" s="206"/>
      <c r="L167" s="124"/>
      <c r="M167" s="124"/>
      <c r="N167" s="210"/>
      <c r="O167" s="211"/>
      <c r="P167" s="19"/>
    </row>
    <row r="168" spans="1:16" ht="13.5" customHeight="1" x14ac:dyDescent="0.25">
      <c r="A168" s="273">
        <v>160</v>
      </c>
      <c r="B168" s="274">
        <v>1</v>
      </c>
      <c r="C168" s="274">
        <v>100</v>
      </c>
      <c r="D168" s="275">
        <f t="shared" si="0"/>
        <v>100</v>
      </c>
      <c r="E168" s="14">
        <v>44917</v>
      </c>
      <c r="F168" s="200"/>
      <c r="G168" s="200"/>
      <c r="H168" s="203">
        <v>100</v>
      </c>
      <c r="I168" s="203" t="s">
        <v>174</v>
      </c>
      <c r="J168" s="206"/>
      <c r="K168" s="206"/>
      <c r="L168" s="124"/>
      <c r="M168" s="124"/>
      <c r="N168" s="210"/>
      <c r="O168" s="211"/>
      <c r="P168" s="19"/>
    </row>
    <row r="169" spans="1:16" ht="13.5" customHeight="1" x14ac:dyDescent="0.25">
      <c r="A169" s="273">
        <v>161</v>
      </c>
      <c r="B169" s="274">
        <v>1</v>
      </c>
      <c r="C169" s="274">
        <v>590</v>
      </c>
      <c r="D169" s="275">
        <f t="shared" si="0"/>
        <v>590</v>
      </c>
      <c r="E169" s="14">
        <v>44917</v>
      </c>
      <c r="F169" s="200"/>
      <c r="G169" s="200"/>
      <c r="H169" s="203">
        <v>590</v>
      </c>
      <c r="I169" s="203" t="s">
        <v>149</v>
      </c>
      <c r="J169" s="206"/>
      <c r="K169" s="206"/>
      <c r="L169" s="124"/>
      <c r="M169" s="124"/>
      <c r="N169" s="210"/>
      <c r="O169" s="211"/>
      <c r="P169" s="19"/>
    </row>
    <row r="170" spans="1:16" ht="13.5" customHeight="1" x14ac:dyDescent="0.25">
      <c r="A170" s="273">
        <v>162</v>
      </c>
      <c r="B170" s="274">
        <v>1</v>
      </c>
      <c r="C170" s="275">
        <v>3750</v>
      </c>
      <c r="D170" s="275">
        <f t="shared" si="0"/>
        <v>3750</v>
      </c>
      <c r="E170" s="14">
        <v>44917</v>
      </c>
      <c r="F170" s="200"/>
      <c r="G170" s="200"/>
      <c r="H170" s="203">
        <v>3750</v>
      </c>
      <c r="I170" s="203" t="s">
        <v>452</v>
      </c>
      <c r="J170" s="206"/>
      <c r="K170" s="206"/>
      <c r="L170" s="124"/>
      <c r="M170" s="124"/>
      <c r="N170" s="210"/>
      <c r="O170" s="211"/>
      <c r="P170" s="19"/>
    </row>
    <row r="171" spans="1:16" ht="13.5" customHeight="1" x14ac:dyDescent="0.25">
      <c r="A171" s="273">
        <v>163</v>
      </c>
      <c r="B171" s="274">
        <v>1</v>
      </c>
      <c r="C171" s="275">
        <v>7000</v>
      </c>
      <c r="D171" s="275">
        <f t="shared" si="0"/>
        <v>7000</v>
      </c>
      <c r="E171" s="14">
        <v>44917</v>
      </c>
      <c r="F171" s="200"/>
      <c r="G171" s="200"/>
      <c r="H171" s="203">
        <v>7000</v>
      </c>
      <c r="I171" s="203" t="s">
        <v>407</v>
      </c>
      <c r="J171" s="206"/>
      <c r="K171" s="206"/>
      <c r="L171" s="124"/>
      <c r="M171" s="124"/>
      <c r="N171" s="210"/>
      <c r="O171" s="211"/>
      <c r="P171" s="19"/>
    </row>
    <row r="172" spans="1:16" ht="13.5" customHeight="1" x14ac:dyDescent="0.25">
      <c r="A172" s="273">
        <v>164</v>
      </c>
      <c r="B172" s="274">
        <v>1</v>
      </c>
      <c r="C172" s="275">
        <v>150</v>
      </c>
      <c r="D172" s="275">
        <f t="shared" si="0"/>
        <v>150</v>
      </c>
      <c r="E172" s="14">
        <v>44917</v>
      </c>
      <c r="F172" s="200"/>
      <c r="G172" s="200"/>
      <c r="H172" s="203">
        <v>150</v>
      </c>
      <c r="I172" s="203" t="s">
        <v>325</v>
      </c>
      <c r="J172" s="206"/>
      <c r="K172" s="206"/>
      <c r="L172" s="124"/>
      <c r="M172" s="124"/>
      <c r="N172" s="210"/>
      <c r="O172" s="211"/>
      <c r="P172" s="19"/>
    </row>
    <row r="173" spans="1:16" ht="13.5" customHeight="1" x14ac:dyDescent="0.25">
      <c r="A173" s="273">
        <v>165</v>
      </c>
      <c r="B173" s="274">
        <v>1</v>
      </c>
      <c r="C173" s="275">
        <v>150</v>
      </c>
      <c r="D173" s="275">
        <f t="shared" si="0"/>
        <v>150</v>
      </c>
      <c r="E173" s="14">
        <v>44926</v>
      </c>
      <c r="F173" s="200"/>
      <c r="G173" s="200"/>
      <c r="H173" s="203">
        <v>150</v>
      </c>
      <c r="I173" s="203" t="s">
        <v>325</v>
      </c>
      <c r="J173" s="206"/>
      <c r="K173" s="206"/>
      <c r="L173" s="124"/>
      <c r="M173" s="124"/>
      <c r="N173" s="210"/>
      <c r="O173" s="211"/>
      <c r="P173" s="19"/>
    </row>
    <row r="174" spans="1:16" ht="13.5" customHeight="1" x14ac:dyDescent="0.25">
      <c r="A174" s="273">
        <v>166</v>
      </c>
      <c r="B174" s="274"/>
      <c r="C174" s="275"/>
      <c r="D174" s="275">
        <f t="shared" si="0"/>
        <v>0</v>
      </c>
      <c r="E174" s="14"/>
      <c r="F174" s="200"/>
      <c r="G174" s="200"/>
      <c r="H174" s="203"/>
      <c r="I174" s="203"/>
      <c r="J174" s="206"/>
      <c r="K174" s="206"/>
      <c r="L174" s="124"/>
      <c r="M174" s="124"/>
      <c r="N174" s="210"/>
      <c r="O174" s="211"/>
      <c r="P174" s="19"/>
    </row>
    <row r="175" spans="1:16" ht="13.5" customHeight="1" x14ac:dyDescent="0.25">
      <c r="A175" s="273">
        <v>167</v>
      </c>
      <c r="B175" s="274"/>
      <c r="C175" s="275"/>
      <c r="D175" s="275">
        <f t="shared" si="0"/>
        <v>0</v>
      </c>
      <c r="E175" s="14"/>
      <c r="F175" s="200"/>
      <c r="G175" s="200"/>
      <c r="H175" s="203"/>
      <c r="I175" s="203"/>
      <c r="J175" s="206"/>
      <c r="K175" s="206"/>
      <c r="L175" s="124"/>
      <c r="M175" s="124"/>
      <c r="N175" s="210"/>
      <c r="O175" s="211"/>
      <c r="P175" s="19"/>
    </row>
    <row r="176" spans="1:16" ht="13.5" customHeight="1" x14ac:dyDescent="0.25">
      <c r="A176" s="273">
        <v>168</v>
      </c>
      <c r="B176" s="274"/>
      <c r="C176" s="275"/>
      <c r="D176" s="275">
        <f t="shared" si="0"/>
        <v>0</v>
      </c>
      <c r="E176" s="14"/>
      <c r="F176" s="200"/>
      <c r="G176" s="200"/>
      <c r="H176" s="203"/>
      <c r="I176" s="203"/>
      <c r="J176" s="206"/>
      <c r="K176" s="206"/>
      <c r="L176" s="124"/>
      <c r="M176" s="124"/>
      <c r="N176" s="210"/>
      <c r="O176" s="211"/>
      <c r="P176" s="19"/>
    </row>
    <row r="177" spans="1:16" ht="13.5" customHeight="1" x14ac:dyDescent="0.25">
      <c r="A177" s="273">
        <v>169</v>
      </c>
      <c r="B177" s="274"/>
      <c r="C177" s="275"/>
      <c r="D177" s="275">
        <f t="shared" si="0"/>
        <v>0</v>
      </c>
      <c r="E177" s="14"/>
      <c r="F177" s="200"/>
      <c r="G177" s="200"/>
      <c r="H177" s="203"/>
      <c r="I177" s="203"/>
      <c r="J177" s="206"/>
      <c r="K177" s="206"/>
      <c r="L177" s="124"/>
      <c r="M177" s="124"/>
      <c r="N177" s="210"/>
      <c r="O177" s="211"/>
      <c r="P177" s="19"/>
    </row>
    <row r="178" spans="1:16" ht="13.5" customHeight="1" x14ac:dyDescent="0.25">
      <c r="A178" s="273">
        <v>170</v>
      </c>
      <c r="B178" s="274"/>
      <c r="C178" s="275"/>
      <c r="D178" s="275">
        <f t="shared" si="0"/>
        <v>0</v>
      </c>
      <c r="E178" s="14"/>
      <c r="F178" s="200"/>
      <c r="G178" s="200"/>
      <c r="H178" s="203"/>
      <c r="I178" s="203"/>
      <c r="J178" s="206"/>
      <c r="K178" s="206"/>
      <c r="L178" s="124"/>
      <c r="M178" s="124"/>
      <c r="N178" s="210"/>
      <c r="O178" s="211"/>
      <c r="P178" s="19"/>
    </row>
    <row r="179" spans="1:16" ht="13.5" customHeight="1" x14ac:dyDescent="0.25">
      <c r="A179" s="273">
        <v>171</v>
      </c>
      <c r="B179" s="274"/>
      <c r="C179" s="275"/>
      <c r="D179" s="275">
        <f t="shared" si="0"/>
        <v>0</v>
      </c>
      <c r="E179" s="14"/>
      <c r="F179" s="200"/>
      <c r="G179" s="200"/>
      <c r="H179" s="203"/>
      <c r="I179" s="203"/>
      <c r="J179" s="206"/>
      <c r="K179" s="206"/>
      <c r="L179" s="124"/>
      <c r="M179" s="124"/>
      <c r="N179" s="210"/>
      <c r="O179" s="211"/>
      <c r="P179" s="19"/>
    </row>
    <row r="180" spans="1:16" ht="13.5" customHeight="1" x14ac:dyDescent="0.25">
      <c r="A180" s="273">
        <v>172</v>
      </c>
      <c r="B180" s="274"/>
      <c r="C180" s="275"/>
      <c r="D180" s="275">
        <f t="shared" si="0"/>
        <v>0</v>
      </c>
      <c r="E180" s="14"/>
      <c r="F180" s="200"/>
      <c r="G180" s="200"/>
      <c r="H180" s="203"/>
      <c r="I180" s="203"/>
      <c r="J180" s="206"/>
      <c r="K180" s="206"/>
      <c r="L180" s="124"/>
      <c r="M180" s="124"/>
      <c r="N180" s="210"/>
      <c r="O180" s="211"/>
      <c r="P180" s="19"/>
    </row>
    <row r="181" spans="1:16" ht="13.5" customHeight="1" x14ac:dyDescent="0.25">
      <c r="A181" s="273">
        <v>173</v>
      </c>
      <c r="B181" s="274"/>
      <c r="C181" s="275"/>
      <c r="D181" s="275">
        <f t="shared" si="0"/>
        <v>0</v>
      </c>
      <c r="E181" s="14"/>
      <c r="F181" s="200"/>
      <c r="G181" s="200"/>
      <c r="H181" s="203"/>
      <c r="I181" s="203"/>
      <c r="J181" s="206"/>
      <c r="K181" s="206"/>
      <c r="L181" s="124"/>
      <c r="M181" s="124"/>
      <c r="N181" s="210"/>
      <c r="O181" s="211"/>
      <c r="P181" s="19"/>
    </row>
    <row r="182" spans="1:16" ht="13.5" customHeight="1" x14ac:dyDescent="0.25">
      <c r="A182" s="273">
        <v>174</v>
      </c>
      <c r="B182" s="274"/>
      <c r="C182" s="275"/>
      <c r="D182" s="275">
        <f t="shared" si="0"/>
        <v>0</v>
      </c>
      <c r="E182" s="14"/>
      <c r="F182" s="200"/>
      <c r="G182" s="200"/>
      <c r="H182" s="203"/>
      <c r="I182" s="203"/>
      <c r="J182" s="206"/>
      <c r="K182" s="206"/>
      <c r="L182" s="124"/>
      <c r="M182" s="124"/>
      <c r="N182" s="210"/>
      <c r="O182" s="211"/>
      <c r="P182" s="19"/>
    </row>
    <row r="183" spans="1:16" ht="13.5" customHeight="1" x14ac:dyDescent="0.25">
      <c r="A183" s="273">
        <v>175</v>
      </c>
      <c r="B183" s="274"/>
      <c r="C183" s="275"/>
      <c r="D183" s="275">
        <f t="shared" si="0"/>
        <v>0</v>
      </c>
      <c r="E183" s="14"/>
      <c r="F183" s="200"/>
      <c r="G183" s="200"/>
      <c r="H183" s="203"/>
      <c r="I183" s="203"/>
      <c r="J183" s="206"/>
      <c r="K183" s="206"/>
      <c r="L183" s="124"/>
      <c r="M183" s="124"/>
      <c r="N183" s="210"/>
      <c r="O183" s="211"/>
      <c r="P183" s="19"/>
    </row>
    <row r="184" spans="1:16" ht="13.5" customHeight="1" x14ac:dyDescent="0.25">
      <c r="A184" s="273">
        <v>176</v>
      </c>
      <c r="B184" s="29"/>
      <c r="C184" s="10"/>
      <c r="D184" s="275">
        <f t="shared" si="0"/>
        <v>0</v>
      </c>
      <c r="E184" s="14"/>
      <c r="F184" s="200"/>
      <c r="G184" s="200"/>
      <c r="H184" s="203"/>
      <c r="I184" s="203"/>
      <c r="J184" s="206"/>
      <c r="K184" s="206"/>
      <c r="L184" s="124"/>
      <c r="M184" s="124"/>
      <c r="N184" s="210"/>
      <c r="O184" s="211"/>
      <c r="P184" s="19"/>
    </row>
    <row r="185" spans="1:16" ht="13.5" customHeight="1" x14ac:dyDescent="0.25">
      <c r="A185" s="273">
        <v>177</v>
      </c>
      <c r="B185" s="29"/>
      <c r="C185" s="10"/>
      <c r="D185" s="275">
        <f t="shared" si="0"/>
        <v>0</v>
      </c>
      <c r="E185" s="14"/>
      <c r="F185" s="200"/>
      <c r="G185" s="200"/>
      <c r="H185" s="203"/>
      <c r="I185" s="203"/>
      <c r="J185" s="206"/>
      <c r="K185" s="206"/>
      <c r="L185" s="124"/>
      <c r="M185" s="124"/>
      <c r="N185" s="210"/>
      <c r="O185" s="211"/>
      <c r="P185" s="19"/>
    </row>
    <row r="186" spans="1:16" ht="13.5" customHeight="1" x14ac:dyDescent="0.25">
      <c r="A186" s="273">
        <v>178</v>
      </c>
      <c r="B186" s="29"/>
      <c r="C186" s="10"/>
      <c r="D186" s="275">
        <f t="shared" si="0"/>
        <v>0</v>
      </c>
      <c r="E186" s="14"/>
      <c r="F186" s="200"/>
      <c r="G186" s="200"/>
      <c r="H186" s="203"/>
      <c r="I186" s="203"/>
      <c r="J186" s="206"/>
      <c r="K186" s="206"/>
      <c r="L186" s="124"/>
      <c r="M186" s="124"/>
      <c r="N186" s="210"/>
      <c r="O186" s="211"/>
      <c r="P186" s="19"/>
    </row>
    <row r="187" spans="1:16" ht="13.5" customHeight="1" thickBot="1" x14ac:dyDescent="0.3">
      <c r="A187" s="192"/>
      <c r="B187" s="189"/>
      <c r="C187" s="7"/>
      <c r="D187" s="7">
        <f t="shared" si="0"/>
        <v>0</v>
      </c>
      <c r="E187" s="193"/>
      <c r="F187" s="201">
        <f>SUM(F6:F186)</f>
        <v>646869</v>
      </c>
      <c r="G187" s="201"/>
      <c r="H187" s="204">
        <f>SUM(H6:H185)</f>
        <v>172440</v>
      </c>
      <c r="I187" s="204"/>
      <c r="J187" s="207">
        <f>SUM(J6:J186)</f>
        <v>1385</v>
      </c>
      <c r="K187" s="207"/>
      <c r="L187" s="198">
        <f>SUM(L6:L186)</f>
        <v>91000</v>
      </c>
      <c r="M187" s="198"/>
      <c r="N187" s="212">
        <f>SUM(N6:N186)</f>
        <v>34465</v>
      </c>
      <c r="O187" s="213"/>
      <c r="P187" s="19"/>
    </row>
    <row r="188" spans="1:16" ht="13.5" customHeight="1" thickTop="1" x14ac:dyDescent="0.25"/>
  </sheetData>
  <mergeCells count="6">
    <mergeCell ref="F4:N4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scale="7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G61"/>
  <sheetViews>
    <sheetView rightToLeft="1" zoomScale="85" zoomScaleNormal="85" workbookViewId="0">
      <selection activeCell="D56" sqref="D56"/>
    </sheetView>
  </sheetViews>
  <sheetFormatPr defaultRowHeight="15" x14ac:dyDescent="0.25"/>
  <cols>
    <col min="1" max="1" width="7.42578125" bestFit="1" customWidth="1"/>
    <col min="2" max="2" width="18.42578125" customWidth="1"/>
    <col min="3" max="3" width="30" bestFit="1" customWidth="1"/>
    <col min="4" max="4" width="16.7109375" customWidth="1"/>
    <col min="5" max="5" width="16" bestFit="1" customWidth="1"/>
    <col min="6" max="6" width="23.42578125" bestFit="1" customWidth="1"/>
    <col min="7" max="7" width="10.7109375" bestFit="1" customWidth="1"/>
  </cols>
  <sheetData>
    <row r="1" spans="1:7" ht="18.75" x14ac:dyDescent="0.25">
      <c r="A1" s="445" t="s">
        <v>61</v>
      </c>
      <c r="B1" s="445"/>
      <c r="C1" s="445"/>
      <c r="D1" s="445"/>
      <c r="E1" s="445"/>
      <c r="F1" s="445"/>
      <c r="G1" s="445"/>
    </row>
    <row r="2" spans="1:7" ht="18.75" x14ac:dyDescent="0.25">
      <c r="A2" s="263"/>
      <c r="B2" s="36" t="s">
        <v>62</v>
      </c>
      <c r="C2" s="263" t="s">
        <v>63</v>
      </c>
      <c r="D2" s="263"/>
      <c r="E2" s="263"/>
      <c r="F2" s="263"/>
      <c r="G2" s="263"/>
    </row>
    <row r="3" spans="1:7" ht="18.75" x14ac:dyDescent="0.25">
      <c r="A3" s="263" t="s">
        <v>0</v>
      </c>
      <c r="B3" s="36" t="s">
        <v>18</v>
      </c>
      <c r="C3" s="263" t="s">
        <v>64</v>
      </c>
      <c r="D3" s="263" t="s">
        <v>65</v>
      </c>
      <c r="E3" s="263" t="s">
        <v>66</v>
      </c>
      <c r="F3" s="263" t="s">
        <v>67</v>
      </c>
      <c r="G3" s="263" t="s">
        <v>68</v>
      </c>
    </row>
    <row r="4" spans="1:7" ht="18.75" x14ac:dyDescent="0.25">
      <c r="A4" s="263">
        <v>1</v>
      </c>
      <c r="B4" s="36">
        <v>44896</v>
      </c>
      <c r="C4" s="263" t="s">
        <v>433</v>
      </c>
      <c r="D4" s="263"/>
      <c r="E4" s="263">
        <v>-45731</v>
      </c>
      <c r="F4" s="263"/>
      <c r="G4" s="263"/>
    </row>
    <row r="5" spans="1:7" ht="18.75" x14ac:dyDescent="0.25">
      <c r="A5" s="263">
        <v>2</v>
      </c>
      <c r="B5" s="36">
        <v>44900</v>
      </c>
      <c r="C5" s="263" t="s">
        <v>125</v>
      </c>
      <c r="D5" s="263">
        <v>40</v>
      </c>
      <c r="E5" s="263"/>
      <c r="F5" s="263">
        <v>1</v>
      </c>
      <c r="G5" s="263"/>
    </row>
    <row r="6" spans="1:7" ht="18.75" x14ac:dyDescent="0.25">
      <c r="A6" s="263">
        <v>3</v>
      </c>
      <c r="B6" s="36">
        <v>44900</v>
      </c>
      <c r="C6" s="263" t="s">
        <v>434</v>
      </c>
      <c r="D6" s="263">
        <v>1230</v>
      </c>
      <c r="E6" s="263"/>
      <c r="F6" s="263">
        <v>1</v>
      </c>
      <c r="G6" s="263"/>
    </row>
    <row r="7" spans="1:7" ht="18.75" x14ac:dyDescent="0.25">
      <c r="A7" s="263">
        <v>4</v>
      </c>
      <c r="B7" s="36">
        <v>44900</v>
      </c>
      <c r="C7" s="263" t="s">
        <v>435</v>
      </c>
      <c r="D7" s="263">
        <v>1200</v>
      </c>
      <c r="E7" s="263"/>
      <c r="F7" s="263"/>
      <c r="G7" s="263"/>
    </row>
    <row r="8" spans="1:7" ht="18.75" x14ac:dyDescent="0.25">
      <c r="A8" s="263">
        <v>5</v>
      </c>
      <c r="B8" s="36">
        <v>44900</v>
      </c>
      <c r="C8" s="263" t="s">
        <v>130</v>
      </c>
      <c r="D8" s="263">
        <v>810</v>
      </c>
      <c r="E8" s="263"/>
      <c r="F8" s="263"/>
      <c r="G8" s="263"/>
    </row>
    <row r="9" spans="1:7" ht="18.75" x14ac:dyDescent="0.25">
      <c r="A9" s="263">
        <v>6</v>
      </c>
      <c r="B9" s="36">
        <v>44900</v>
      </c>
      <c r="C9" s="263" t="s">
        <v>437</v>
      </c>
      <c r="D9" s="263">
        <v>6800</v>
      </c>
      <c r="E9" s="263"/>
      <c r="F9" s="263"/>
      <c r="G9" s="263"/>
    </row>
    <row r="10" spans="1:7" ht="18.75" x14ac:dyDescent="0.25">
      <c r="A10" s="263">
        <v>7</v>
      </c>
      <c r="B10" s="36">
        <v>44900</v>
      </c>
      <c r="C10" s="263" t="s">
        <v>49</v>
      </c>
      <c r="D10" s="263">
        <v>120</v>
      </c>
      <c r="E10" s="263"/>
      <c r="F10" s="263"/>
      <c r="G10" s="263"/>
    </row>
    <row r="11" spans="1:7" ht="18.75" x14ac:dyDescent="0.25">
      <c r="A11" s="263">
        <v>8</v>
      </c>
      <c r="B11" s="36">
        <v>44900</v>
      </c>
      <c r="C11" s="263" t="s">
        <v>56</v>
      </c>
      <c r="D11" s="263">
        <v>400</v>
      </c>
      <c r="E11" s="263"/>
      <c r="F11" s="263">
        <v>1</v>
      </c>
      <c r="G11" s="263"/>
    </row>
    <row r="12" spans="1:7" ht="18.75" x14ac:dyDescent="0.25">
      <c r="A12" s="263">
        <v>9</v>
      </c>
      <c r="B12" s="36">
        <v>44900</v>
      </c>
      <c r="C12" s="263" t="s">
        <v>55</v>
      </c>
      <c r="D12" s="263">
        <v>300</v>
      </c>
      <c r="E12" s="263"/>
      <c r="F12" s="263">
        <v>1</v>
      </c>
      <c r="G12" s="263"/>
    </row>
    <row r="13" spans="1:7" ht="18.75" x14ac:dyDescent="0.3">
      <c r="A13" s="263">
        <v>10</v>
      </c>
      <c r="B13" s="36">
        <v>44900</v>
      </c>
      <c r="C13" s="263" t="s">
        <v>173</v>
      </c>
      <c r="D13" s="263">
        <v>150</v>
      </c>
      <c r="E13" s="263"/>
      <c r="F13" s="263">
        <v>1</v>
      </c>
      <c r="G13" s="222"/>
    </row>
    <row r="14" spans="1:7" ht="18.75" x14ac:dyDescent="0.3">
      <c r="A14" s="263">
        <v>11</v>
      </c>
      <c r="B14" s="36">
        <v>44900</v>
      </c>
      <c r="C14" s="263" t="s">
        <v>439</v>
      </c>
      <c r="D14" s="263"/>
      <c r="E14" s="263">
        <v>6000</v>
      </c>
      <c r="F14" s="263"/>
      <c r="G14" s="222"/>
    </row>
    <row r="15" spans="1:7" ht="18.75" x14ac:dyDescent="0.3">
      <c r="A15" s="263">
        <v>12</v>
      </c>
      <c r="B15" s="36">
        <v>44914</v>
      </c>
      <c r="C15" s="263" t="s">
        <v>446</v>
      </c>
      <c r="D15" s="263">
        <v>33000</v>
      </c>
      <c r="E15" s="263"/>
      <c r="F15" s="263"/>
      <c r="G15" s="223">
        <v>1650</v>
      </c>
    </row>
    <row r="16" spans="1:7" ht="18.75" x14ac:dyDescent="0.3">
      <c r="A16" s="263">
        <v>13</v>
      </c>
      <c r="B16" s="36">
        <v>44914</v>
      </c>
      <c r="C16" s="263" t="s">
        <v>442</v>
      </c>
      <c r="D16" s="263">
        <v>16500</v>
      </c>
      <c r="E16" s="263"/>
      <c r="F16" s="263"/>
      <c r="G16" s="223">
        <v>1650</v>
      </c>
    </row>
    <row r="17" spans="1:7" ht="18.75" x14ac:dyDescent="0.3">
      <c r="A17" s="263">
        <v>14</v>
      </c>
      <c r="B17" s="36">
        <v>44916</v>
      </c>
      <c r="C17" s="263" t="s">
        <v>447</v>
      </c>
      <c r="D17" s="263"/>
      <c r="E17" s="263">
        <v>50000</v>
      </c>
      <c r="F17" s="263"/>
      <c r="G17" s="222"/>
    </row>
    <row r="18" spans="1:7" ht="18.75" x14ac:dyDescent="0.25">
      <c r="A18" s="263">
        <v>15</v>
      </c>
      <c r="B18" s="36">
        <v>44917</v>
      </c>
      <c r="C18" s="276" t="s">
        <v>149</v>
      </c>
      <c r="D18" s="263">
        <v>590</v>
      </c>
      <c r="E18" s="263"/>
      <c r="F18" s="263"/>
      <c r="G18" s="263"/>
    </row>
    <row r="19" spans="1:7" ht="18.75" x14ac:dyDescent="0.25">
      <c r="A19" s="263">
        <v>16</v>
      </c>
      <c r="B19" s="36">
        <v>44917</v>
      </c>
      <c r="C19" s="263" t="s">
        <v>448</v>
      </c>
      <c r="D19" s="263">
        <v>150</v>
      </c>
      <c r="E19" s="263"/>
      <c r="F19" s="263">
        <v>1</v>
      </c>
      <c r="G19" s="263"/>
    </row>
    <row r="20" spans="1:7" ht="18.75" x14ac:dyDescent="0.25">
      <c r="A20" s="263">
        <v>17</v>
      </c>
      <c r="B20" s="36">
        <v>44917</v>
      </c>
      <c r="C20" s="263" t="s">
        <v>55</v>
      </c>
      <c r="D20" s="263">
        <v>1600</v>
      </c>
      <c r="E20" s="263"/>
      <c r="F20" s="263">
        <v>1</v>
      </c>
      <c r="G20" s="263"/>
    </row>
    <row r="21" spans="1:7" ht="18.75" x14ac:dyDescent="0.3">
      <c r="A21" s="263">
        <v>18</v>
      </c>
      <c r="B21" s="36">
        <v>44917</v>
      </c>
      <c r="C21" s="37" t="s">
        <v>56</v>
      </c>
      <c r="D21" s="263">
        <v>1000</v>
      </c>
      <c r="E21" s="263"/>
      <c r="F21" s="263">
        <v>1</v>
      </c>
      <c r="G21" s="263"/>
    </row>
    <row r="22" spans="1:7" ht="18.75" x14ac:dyDescent="0.25">
      <c r="A22" s="263">
        <v>19</v>
      </c>
      <c r="B22" s="36">
        <v>44917</v>
      </c>
      <c r="C22" s="263" t="s">
        <v>449</v>
      </c>
      <c r="D22" s="263">
        <v>300</v>
      </c>
      <c r="E22" s="263"/>
      <c r="F22" s="263"/>
      <c r="G22" s="263"/>
    </row>
    <row r="23" spans="1:7" ht="18.75" x14ac:dyDescent="0.25">
      <c r="A23" s="263">
        <v>20</v>
      </c>
      <c r="B23" s="36">
        <v>44917</v>
      </c>
      <c r="C23" s="263" t="s">
        <v>149</v>
      </c>
      <c r="D23" s="263">
        <v>590</v>
      </c>
      <c r="E23" s="263"/>
      <c r="F23" s="263"/>
      <c r="G23" s="263"/>
    </row>
    <row r="24" spans="1:7" ht="18.75" x14ac:dyDescent="0.25">
      <c r="A24" s="263">
        <v>21</v>
      </c>
      <c r="B24" s="36">
        <v>44917</v>
      </c>
      <c r="C24" s="263" t="s">
        <v>450</v>
      </c>
      <c r="D24" s="263">
        <v>150</v>
      </c>
      <c r="E24" s="263"/>
      <c r="F24" s="263"/>
      <c r="G24" s="263"/>
    </row>
    <row r="25" spans="1:7" ht="18.75" x14ac:dyDescent="0.25">
      <c r="A25" s="263">
        <v>22</v>
      </c>
      <c r="B25" s="36">
        <v>44917</v>
      </c>
      <c r="C25" s="276" t="s">
        <v>49</v>
      </c>
      <c r="D25" s="276">
        <v>440</v>
      </c>
      <c r="E25" s="263"/>
      <c r="F25" s="263"/>
      <c r="G25" s="263"/>
    </row>
    <row r="26" spans="1:7" ht="18.75" x14ac:dyDescent="0.25">
      <c r="A26" s="263">
        <v>23</v>
      </c>
      <c r="B26" s="36">
        <v>44917</v>
      </c>
      <c r="C26" s="263" t="s">
        <v>451</v>
      </c>
      <c r="D26" s="263">
        <v>200</v>
      </c>
      <c r="E26" s="263"/>
      <c r="F26" s="263"/>
      <c r="G26" s="263"/>
    </row>
    <row r="27" spans="1:7" ht="18.75" x14ac:dyDescent="0.25">
      <c r="A27" s="263">
        <v>24</v>
      </c>
      <c r="B27" s="36">
        <v>44917</v>
      </c>
      <c r="C27" s="276" t="s">
        <v>174</v>
      </c>
      <c r="D27" s="276">
        <v>100</v>
      </c>
      <c r="E27" s="263"/>
      <c r="F27" s="263">
        <v>1</v>
      </c>
      <c r="G27" s="263"/>
    </row>
    <row r="28" spans="1:7" ht="18.75" x14ac:dyDescent="0.25">
      <c r="A28" s="263">
        <v>25</v>
      </c>
      <c r="B28" s="36">
        <v>44917</v>
      </c>
      <c r="C28" s="276" t="s">
        <v>453</v>
      </c>
      <c r="D28" s="276">
        <v>3750</v>
      </c>
      <c r="E28" s="263"/>
      <c r="F28" s="263"/>
      <c r="G28" s="263"/>
    </row>
    <row r="29" spans="1:7" ht="18.75" x14ac:dyDescent="0.25">
      <c r="A29" s="263">
        <v>26</v>
      </c>
      <c r="B29" s="36">
        <v>44917</v>
      </c>
      <c r="C29" s="263" t="s">
        <v>455</v>
      </c>
      <c r="D29" s="263"/>
      <c r="E29" s="263">
        <v>50000</v>
      </c>
      <c r="F29" s="263"/>
      <c r="G29" s="263"/>
    </row>
    <row r="30" spans="1:7" ht="18.75" x14ac:dyDescent="0.25">
      <c r="A30" s="263">
        <v>27</v>
      </c>
      <c r="B30" s="36">
        <v>44917</v>
      </c>
      <c r="C30" s="263" t="s">
        <v>456</v>
      </c>
      <c r="D30" s="263"/>
      <c r="E30" s="263">
        <v>7000</v>
      </c>
      <c r="F30" s="263"/>
      <c r="G30" s="263"/>
    </row>
    <row r="31" spans="1:7" ht="18.75" x14ac:dyDescent="0.25">
      <c r="A31" s="263">
        <v>28</v>
      </c>
      <c r="B31" s="36">
        <v>44917</v>
      </c>
      <c r="C31" s="263" t="s">
        <v>457</v>
      </c>
      <c r="D31" s="263">
        <v>7000</v>
      </c>
      <c r="E31" s="263"/>
      <c r="F31" s="263"/>
      <c r="G31" s="263"/>
    </row>
    <row r="32" spans="1:7" ht="18.75" x14ac:dyDescent="0.25">
      <c r="A32" s="263">
        <v>29</v>
      </c>
      <c r="B32" s="36">
        <v>44917</v>
      </c>
      <c r="C32" s="263" t="s">
        <v>458</v>
      </c>
      <c r="D32" s="263"/>
      <c r="E32" s="263">
        <v>150</v>
      </c>
      <c r="F32" s="263"/>
      <c r="G32" s="263"/>
    </row>
    <row r="33" spans="1:7" ht="18.75" x14ac:dyDescent="0.25">
      <c r="A33" s="263">
        <v>30</v>
      </c>
      <c r="B33" s="36">
        <v>44917</v>
      </c>
      <c r="C33" s="263" t="s">
        <v>111</v>
      </c>
      <c r="D33" s="263">
        <v>150</v>
      </c>
      <c r="E33" s="263"/>
      <c r="F33" s="263"/>
      <c r="G33" s="263"/>
    </row>
    <row r="34" spans="1:7" ht="18.75" x14ac:dyDescent="0.25">
      <c r="A34" s="263">
        <v>31</v>
      </c>
      <c r="B34" s="36">
        <v>44926</v>
      </c>
      <c r="C34" s="263" t="s">
        <v>460</v>
      </c>
      <c r="D34" s="263">
        <v>27535</v>
      </c>
      <c r="E34" s="263"/>
      <c r="F34" s="263"/>
      <c r="G34" s="263"/>
    </row>
    <row r="35" spans="1:7" ht="18.75" x14ac:dyDescent="0.25">
      <c r="A35" s="263">
        <v>32</v>
      </c>
      <c r="B35" s="36">
        <v>44926</v>
      </c>
      <c r="C35" s="263" t="s">
        <v>56</v>
      </c>
      <c r="D35" s="263">
        <v>600</v>
      </c>
      <c r="E35" s="263"/>
      <c r="F35" s="263"/>
      <c r="G35" s="263"/>
    </row>
    <row r="36" spans="1:7" ht="18.75" x14ac:dyDescent="0.25">
      <c r="A36" s="263">
        <v>33</v>
      </c>
      <c r="B36" s="36">
        <v>44926</v>
      </c>
      <c r="C36" s="263" t="s">
        <v>55</v>
      </c>
      <c r="D36" s="263">
        <v>600</v>
      </c>
      <c r="E36" s="263"/>
      <c r="F36" s="263"/>
      <c r="G36" s="263"/>
    </row>
    <row r="37" spans="1:7" ht="18.75" x14ac:dyDescent="0.25">
      <c r="A37" s="263">
        <v>34</v>
      </c>
      <c r="B37" s="36">
        <v>44926</v>
      </c>
      <c r="C37" s="278" t="s">
        <v>111</v>
      </c>
      <c r="D37" s="263">
        <v>150</v>
      </c>
      <c r="E37" s="263"/>
      <c r="F37" s="263"/>
      <c r="G37" s="263"/>
    </row>
    <row r="38" spans="1:7" ht="18.75" x14ac:dyDescent="0.25">
      <c r="A38" s="263">
        <v>35</v>
      </c>
      <c r="B38" s="36">
        <v>44926</v>
      </c>
      <c r="C38" s="278" t="s">
        <v>49</v>
      </c>
      <c r="D38" s="263"/>
      <c r="E38" s="263"/>
      <c r="F38" s="263"/>
      <c r="G38" s="263"/>
    </row>
    <row r="39" spans="1:7" ht="18.75" x14ac:dyDescent="0.25">
      <c r="A39" s="263">
        <v>36</v>
      </c>
      <c r="B39" s="36">
        <v>44926</v>
      </c>
      <c r="C39" s="263" t="s">
        <v>461</v>
      </c>
      <c r="D39" s="263"/>
      <c r="E39" s="263">
        <v>21000</v>
      </c>
      <c r="F39" s="263" t="s">
        <v>463</v>
      </c>
      <c r="G39" s="263"/>
    </row>
    <row r="40" spans="1:7" ht="18.75" x14ac:dyDescent="0.25">
      <c r="A40" s="263">
        <v>37</v>
      </c>
      <c r="B40" s="36">
        <v>44926</v>
      </c>
      <c r="C40" s="263" t="s">
        <v>462</v>
      </c>
      <c r="D40" s="263">
        <v>3600</v>
      </c>
      <c r="E40" s="263"/>
      <c r="F40" s="263"/>
      <c r="G40" s="263"/>
    </row>
    <row r="41" spans="1:7" ht="18.75" x14ac:dyDescent="0.25">
      <c r="A41" s="263">
        <v>38</v>
      </c>
      <c r="B41" s="36">
        <v>44926</v>
      </c>
      <c r="C41" s="263" t="s">
        <v>124</v>
      </c>
      <c r="D41" s="263">
        <v>500</v>
      </c>
      <c r="E41" s="263"/>
      <c r="F41" s="263"/>
      <c r="G41" s="263"/>
    </row>
    <row r="42" spans="1:7" ht="18.75" x14ac:dyDescent="0.25">
      <c r="A42" s="263">
        <v>39</v>
      </c>
      <c r="B42" s="36">
        <v>44926</v>
      </c>
      <c r="C42" s="263"/>
      <c r="D42" s="263"/>
      <c r="E42" s="263"/>
      <c r="F42" s="263"/>
      <c r="G42" s="263"/>
    </row>
    <row r="43" spans="1:7" ht="18.75" x14ac:dyDescent="0.25">
      <c r="A43" s="263">
        <v>40</v>
      </c>
      <c r="B43" s="36">
        <v>44926</v>
      </c>
      <c r="C43" s="263"/>
      <c r="D43" s="263"/>
      <c r="E43" s="263"/>
      <c r="F43" s="263"/>
      <c r="G43" s="263"/>
    </row>
    <row r="44" spans="1:7" ht="18.75" hidden="1" x14ac:dyDescent="0.25">
      <c r="A44" s="263">
        <v>41</v>
      </c>
      <c r="B44" s="36">
        <v>44926</v>
      </c>
      <c r="C44" s="263"/>
      <c r="D44" s="263"/>
      <c r="E44" s="263"/>
      <c r="F44" s="263"/>
      <c r="G44" s="263"/>
    </row>
    <row r="45" spans="1:7" ht="18.75" hidden="1" x14ac:dyDescent="0.25">
      <c r="A45" s="263">
        <v>42</v>
      </c>
      <c r="B45" s="36">
        <v>44926</v>
      </c>
      <c r="C45" s="263"/>
      <c r="D45" s="263"/>
      <c r="E45" s="263"/>
      <c r="F45" s="263"/>
      <c r="G45" s="263"/>
    </row>
    <row r="46" spans="1:7" ht="18.75" hidden="1" x14ac:dyDescent="0.25">
      <c r="A46" s="263">
        <v>43</v>
      </c>
      <c r="B46" s="36">
        <v>44926</v>
      </c>
      <c r="C46" s="263"/>
      <c r="D46" s="263"/>
      <c r="E46" s="263"/>
      <c r="F46" s="263"/>
      <c r="G46" s="263"/>
    </row>
    <row r="47" spans="1:7" ht="18.75" hidden="1" x14ac:dyDescent="0.25">
      <c r="A47" s="263">
        <v>44</v>
      </c>
      <c r="B47" s="36"/>
      <c r="C47" s="263"/>
      <c r="D47" s="263"/>
      <c r="E47" s="263"/>
      <c r="F47" s="263"/>
      <c r="G47" s="263"/>
    </row>
    <row r="48" spans="1:7" ht="18.75" hidden="1" x14ac:dyDescent="0.25">
      <c r="A48" s="263">
        <v>45</v>
      </c>
      <c r="B48" s="36"/>
      <c r="C48" s="263"/>
      <c r="D48" s="263"/>
      <c r="E48" s="263"/>
      <c r="F48" s="263"/>
      <c r="G48" s="263"/>
    </row>
    <row r="49" spans="1:7" ht="18.75" hidden="1" x14ac:dyDescent="0.25">
      <c r="A49" s="263">
        <v>46</v>
      </c>
      <c r="B49" s="36"/>
      <c r="C49" s="263"/>
      <c r="D49" s="263"/>
      <c r="E49" s="263"/>
      <c r="F49" s="263"/>
      <c r="G49" s="263"/>
    </row>
    <row r="50" spans="1:7" ht="18.75" hidden="1" x14ac:dyDescent="0.25">
      <c r="A50" s="263">
        <v>47</v>
      </c>
      <c r="B50" s="36"/>
      <c r="C50" s="263"/>
      <c r="D50" s="263"/>
      <c r="E50" s="263"/>
      <c r="F50" s="263"/>
      <c r="G50" s="263"/>
    </row>
    <row r="51" spans="1:7" ht="18.75" hidden="1" x14ac:dyDescent="0.25">
      <c r="A51" s="263">
        <v>48</v>
      </c>
      <c r="B51" s="36"/>
      <c r="C51" s="263"/>
      <c r="D51" s="263"/>
      <c r="E51" s="263"/>
      <c r="F51" s="263"/>
      <c r="G51" s="263"/>
    </row>
    <row r="52" spans="1:7" ht="18.75" x14ac:dyDescent="0.25">
      <c r="A52" s="263">
        <v>49</v>
      </c>
      <c r="B52" s="36"/>
      <c r="C52" s="263"/>
      <c r="D52" s="263"/>
      <c r="E52" s="263"/>
      <c r="F52" s="263"/>
      <c r="G52" s="263"/>
    </row>
    <row r="53" spans="1:7" ht="19.5" thickBot="1" x14ac:dyDescent="0.3">
      <c r="A53" s="263">
        <v>50</v>
      </c>
      <c r="B53" s="36"/>
      <c r="C53" s="263"/>
      <c r="D53" s="263"/>
      <c r="E53" s="263"/>
      <c r="F53" s="263"/>
      <c r="G53" s="263"/>
    </row>
    <row r="54" spans="1:7" ht="19.5" thickTop="1" x14ac:dyDescent="0.25">
      <c r="A54" s="41"/>
      <c r="B54" s="42"/>
      <c r="C54" s="41" t="s">
        <v>58</v>
      </c>
      <c r="D54" s="43">
        <f>SUBTOTAL(109,D4:D53)</f>
        <v>109555</v>
      </c>
      <c r="E54" s="43"/>
      <c r="F54" s="41"/>
      <c r="G54" s="41"/>
    </row>
    <row r="55" spans="1:7" ht="18.75" x14ac:dyDescent="0.25">
      <c r="A55" s="44"/>
      <c r="B55" s="45"/>
      <c r="C55" s="44" t="s">
        <v>59</v>
      </c>
      <c r="D55" s="46"/>
      <c r="E55" s="46">
        <f>SUBTOTAL(109,E4:E54)</f>
        <v>88419</v>
      </c>
      <c r="F55" s="44"/>
      <c r="G55" s="44"/>
    </row>
    <row r="56" spans="1:7" ht="25.5" customHeight="1" x14ac:dyDescent="0.25">
      <c r="A56" s="44"/>
      <c r="B56" s="45"/>
      <c r="C56" s="44" t="s">
        <v>60</v>
      </c>
      <c r="D56" s="46">
        <f>E55-D54</f>
        <v>-21136</v>
      </c>
      <c r="E56" s="46"/>
      <c r="F56" s="47">
        <v>44926</v>
      </c>
      <c r="G56" s="44"/>
    </row>
    <row r="57" spans="1:7" ht="18.75" x14ac:dyDescent="0.25">
      <c r="A57" s="263"/>
      <c r="B57" s="36"/>
      <c r="C57" s="263"/>
      <c r="D57" s="263"/>
      <c r="E57" s="263"/>
      <c r="F57" s="263"/>
      <c r="G57" s="263"/>
    </row>
    <row r="58" spans="1:7" ht="18.75" x14ac:dyDescent="0.25">
      <c r="A58" s="445" t="s">
        <v>69</v>
      </c>
      <c r="B58" s="445"/>
      <c r="C58" s="263"/>
      <c r="D58" s="263"/>
      <c r="E58" s="263"/>
      <c r="F58" s="263" t="s">
        <v>70</v>
      </c>
      <c r="G58" s="263"/>
    </row>
    <row r="59" spans="1:7" ht="18.75" x14ac:dyDescent="0.25">
      <c r="A59" s="263" t="s">
        <v>71</v>
      </c>
      <c r="B59" s="36"/>
      <c r="C59" s="263"/>
      <c r="D59" s="263"/>
      <c r="E59" s="263"/>
      <c r="F59" s="263" t="s">
        <v>71</v>
      </c>
      <c r="G59" s="263"/>
    </row>
    <row r="60" spans="1:7" ht="18.75" x14ac:dyDescent="0.25">
      <c r="A60" s="445" t="s">
        <v>72</v>
      </c>
      <c r="B60" s="445"/>
      <c r="C60" s="263"/>
      <c r="D60" s="263"/>
      <c r="E60" s="263"/>
      <c r="F60" s="263"/>
      <c r="G60" s="263"/>
    </row>
    <row r="61" spans="1:7" ht="18.75" x14ac:dyDescent="0.25">
      <c r="A61" s="263" t="s">
        <v>71</v>
      </c>
      <c r="B61" s="36"/>
      <c r="C61" s="263"/>
      <c r="D61" s="263"/>
      <c r="E61" s="263"/>
      <c r="F61" s="263"/>
      <c r="G61" s="263"/>
    </row>
  </sheetData>
  <mergeCells count="3">
    <mergeCell ref="A1:G1"/>
    <mergeCell ref="A58:B58"/>
    <mergeCell ref="A60:B60"/>
  </mergeCells>
  <pageMargins left="0.7" right="0.7" top="0.75" bottom="0.75" header="0.3" footer="0.3"/>
  <pageSetup scale="61" orientation="portrait"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G61"/>
  <sheetViews>
    <sheetView rightToLeft="1" workbookViewId="0">
      <selection activeCell="F49" sqref="F49"/>
    </sheetView>
  </sheetViews>
  <sheetFormatPr defaultRowHeight="15" x14ac:dyDescent="0.25"/>
  <cols>
    <col min="1" max="1" width="7.42578125" bestFit="1" customWidth="1"/>
    <col min="2" max="2" width="18.42578125" customWidth="1"/>
    <col min="3" max="3" width="30" bestFit="1" customWidth="1"/>
    <col min="4" max="4" width="16.7109375" customWidth="1"/>
    <col min="5" max="5" width="16" bestFit="1" customWidth="1"/>
    <col min="6" max="6" width="23.42578125" bestFit="1" customWidth="1"/>
    <col min="7" max="7" width="10.7109375" bestFit="1" customWidth="1"/>
  </cols>
  <sheetData>
    <row r="1" spans="1:7" ht="18.75" x14ac:dyDescent="0.25">
      <c r="A1" s="445" t="s">
        <v>61</v>
      </c>
      <c r="B1" s="445"/>
      <c r="C1" s="445"/>
      <c r="D1" s="445"/>
      <c r="E1" s="445"/>
      <c r="F1" s="445"/>
      <c r="G1" s="445"/>
    </row>
    <row r="2" spans="1:7" ht="18.75" x14ac:dyDescent="0.25">
      <c r="A2" s="217"/>
      <c r="B2" s="36" t="s">
        <v>62</v>
      </c>
      <c r="C2" s="217" t="s">
        <v>63</v>
      </c>
      <c r="D2" s="217"/>
      <c r="E2" s="217"/>
      <c r="F2" s="217"/>
      <c r="G2" s="217"/>
    </row>
    <row r="3" spans="1:7" ht="18.75" x14ac:dyDescent="0.25">
      <c r="A3" s="217" t="s">
        <v>0</v>
      </c>
      <c r="B3" s="36" t="s">
        <v>18</v>
      </c>
      <c r="C3" s="217" t="s">
        <v>64</v>
      </c>
      <c r="D3" s="217" t="s">
        <v>65</v>
      </c>
      <c r="E3" s="217" t="s">
        <v>66</v>
      </c>
      <c r="F3" s="217" t="s">
        <v>67</v>
      </c>
      <c r="G3" s="217" t="s">
        <v>68</v>
      </c>
    </row>
    <row r="4" spans="1:7" ht="18.75" x14ac:dyDescent="0.25">
      <c r="A4" s="217">
        <v>1</v>
      </c>
      <c r="B4" s="36">
        <v>44866</v>
      </c>
      <c r="C4" s="217" t="s">
        <v>365</v>
      </c>
      <c r="D4" s="217"/>
      <c r="E4" s="217">
        <v>-66531</v>
      </c>
      <c r="F4" s="217"/>
      <c r="G4" s="217"/>
    </row>
    <row r="5" spans="1:7" ht="18.75" x14ac:dyDescent="0.25">
      <c r="A5" s="217">
        <v>2</v>
      </c>
      <c r="B5" s="36">
        <v>44866</v>
      </c>
      <c r="C5" s="217" t="s">
        <v>376</v>
      </c>
      <c r="D5" s="217"/>
      <c r="E5" s="217">
        <v>15000</v>
      </c>
      <c r="F5" s="217"/>
      <c r="G5" s="217"/>
    </row>
    <row r="6" spans="1:7" ht="18.75" x14ac:dyDescent="0.25">
      <c r="A6" s="217">
        <v>3</v>
      </c>
      <c r="B6" s="36">
        <v>44868</v>
      </c>
      <c r="C6" s="217" t="s">
        <v>375</v>
      </c>
      <c r="D6" s="217"/>
      <c r="E6" s="217">
        <v>40000</v>
      </c>
      <c r="F6" s="217"/>
      <c r="G6" s="217"/>
    </row>
    <row r="7" spans="1:7" ht="18.75" x14ac:dyDescent="0.25">
      <c r="A7" s="247">
        <v>4</v>
      </c>
      <c r="B7" s="36">
        <v>44871</v>
      </c>
      <c r="C7" s="217" t="s">
        <v>56</v>
      </c>
      <c r="D7" s="217">
        <v>510</v>
      </c>
      <c r="E7" s="217"/>
      <c r="F7" s="217">
        <v>1</v>
      </c>
      <c r="G7" s="217"/>
    </row>
    <row r="8" spans="1:7" ht="18.75" x14ac:dyDescent="0.25">
      <c r="A8" s="247">
        <v>5</v>
      </c>
      <c r="B8" s="36">
        <v>44871</v>
      </c>
      <c r="C8" s="217" t="s">
        <v>55</v>
      </c>
      <c r="D8" s="217">
        <v>790</v>
      </c>
      <c r="E8" s="217"/>
      <c r="F8" s="217">
        <v>1</v>
      </c>
      <c r="G8" s="217"/>
    </row>
    <row r="9" spans="1:7" ht="18.75" x14ac:dyDescent="0.25">
      <c r="A9" s="247">
        <v>6</v>
      </c>
      <c r="B9" s="36">
        <v>44871</v>
      </c>
      <c r="C9" s="217" t="s">
        <v>49</v>
      </c>
      <c r="D9" s="217">
        <v>460</v>
      </c>
      <c r="E9" s="217"/>
      <c r="F9" s="217"/>
      <c r="G9" s="217"/>
    </row>
    <row r="10" spans="1:7" ht="18.75" x14ac:dyDescent="0.25">
      <c r="A10" s="247">
        <v>7</v>
      </c>
      <c r="B10" s="36">
        <v>44871</v>
      </c>
      <c r="C10" s="221" t="s">
        <v>111</v>
      </c>
      <c r="D10" s="217">
        <v>150</v>
      </c>
      <c r="E10" s="217"/>
      <c r="F10" s="217"/>
      <c r="G10" s="217"/>
    </row>
    <row r="11" spans="1:7" ht="18.75" x14ac:dyDescent="0.25">
      <c r="A11" s="247">
        <v>8</v>
      </c>
      <c r="B11" s="36">
        <v>44871</v>
      </c>
      <c r="C11" s="221" t="s">
        <v>131</v>
      </c>
      <c r="D11" s="217">
        <v>470</v>
      </c>
      <c r="E11" s="217"/>
      <c r="F11" s="217"/>
      <c r="G11" s="217"/>
    </row>
    <row r="12" spans="1:7" ht="18.75" x14ac:dyDescent="0.25">
      <c r="A12" s="247">
        <v>9</v>
      </c>
      <c r="B12" s="36">
        <v>44871</v>
      </c>
      <c r="C12" s="217" t="s">
        <v>130</v>
      </c>
      <c r="D12" s="217">
        <v>1500</v>
      </c>
      <c r="E12" s="217"/>
      <c r="F12" s="217"/>
      <c r="G12" s="217"/>
    </row>
    <row r="13" spans="1:7" ht="18.75" x14ac:dyDescent="0.3">
      <c r="A13" s="247">
        <v>10</v>
      </c>
      <c r="B13" s="36">
        <v>44871</v>
      </c>
      <c r="C13" s="217" t="s">
        <v>377</v>
      </c>
      <c r="D13" s="217">
        <v>400</v>
      </c>
      <c r="E13" s="217"/>
      <c r="F13" s="217">
        <v>1</v>
      </c>
      <c r="G13" s="222"/>
    </row>
    <row r="14" spans="1:7" ht="18.75" x14ac:dyDescent="0.3">
      <c r="A14" s="247">
        <v>11</v>
      </c>
      <c r="B14" s="36">
        <v>44871</v>
      </c>
      <c r="C14" s="217" t="s">
        <v>381</v>
      </c>
      <c r="D14" s="217">
        <v>140</v>
      </c>
      <c r="E14" s="217"/>
      <c r="F14" s="217">
        <v>1</v>
      </c>
      <c r="G14" s="222"/>
    </row>
    <row r="15" spans="1:7" ht="18.75" x14ac:dyDescent="0.3">
      <c r="A15" s="247">
        <v>12</v>
      </c>
      <c r="B15" s="36">
        <v>44871</v>
      </c>
      <c r="C15" s="217" t="s">
        <v>378</v>
      </c>
      <c r="D15" s="217">
        <v>7400</v>
      </c>
      <c r="E15" s="217"/>
      <c r="F15" s="217"/>
      <c r="G15" s="223" t="s">
        <v>382</v>
      </c>
    </row>
    <row r="16" spans="1:7" ht="18.75" x14ac:dyDescent="0.3">
      <c r="A16" s="247">
        <v>13</v>
      </c>
      <c r="B16" s="36">
        <v>44871</v>
      </c>
      <c r="C16" s="217" t="s">
        <v>413</v>
      </c>
      <c r="D16" s="217">
        <v>9450</v>
      </c>
      <c r="E16" s="217"/>
      <c r="F16" s="217"/>
      <c r="G16" s="222" t="s">
        <v>379</v>
      </c>
    </row>
    <row r="17" spans="1:7" ht="18.75" x14ac:dyDescent="0.3">
      <c r="A17" s="247">
        <v>14</v>
      </c>
      <c r="B17" s="36">
        <v>44871</v>
      </c>
      <c r="C17" s="217" t="s">
        <v>380</v>
      </c>
      <c r="D17" s="217">
        <v>8200</v>
      </c>
      <c r="E17" s="217"/>
      <c r="F17" s="217"/>
      <c r="G17" s="222"/>
    </row>
    <row r="18" spans="1:7" ht="18.75" x14ac:dyDescent="0.25">
      <c r="A18" s="247">
        <v>15</v>
      </c>
      <c r="B18" s="36">
        <v>44873</v>
      </c>
      <c r="C18" s="217" t="s">
        <v>396</v>
      </c>
      <c r="D18" s="217"/>
      <c r="E18" s="217">
        <v>20000</v>
      </c>
      <c r="F18" s="217"/>
      <c r="G18" s="217"/>
    </row>
    <row r="19" spans="1:7" ht="18.75" x14ac:dyDescent="0.25">
      <c r="A19" s="247">
        <v>16</v>
      </c>
      <c r="B19" s="36">
        <v>44877</v>
      </c>
      <c r="C19" s="217" t="s">
        <v>404</v>
      </c>
      <c r="D19" s="217"/>
      <c r="E19" s="217">
        <v>20000</v>
      </c>
      <c r="F19" s="217"/>
      <c r="G19" s="217"/>
    </row>
    <row r="20" spans="1:7" ht="18.75" x14ac:dyDescent="0.25">
      <c r="A20" s="247">
        <v>17</v>
      </c>
      <c r="B20" s="36">
        <v>44880</v>
      </c>
      <c r="C20" s="217" t="s">
        <v>55</v>
      </c>
      <c r="D20" s="217">
        <v>1300</v>
      </c>
      <c r="E20" s="217"/>
      <c r="F20" s="217">
        <v>1</v>
      </c>
      <c r="G20" s="217"/>
    </row>
    <row r="21" spans="1:7" ht="18.75" x14ac:dyDescent="0.3">
      <c r="A21" s="247">
        <v>18</v>
      </c>
      <c r="B21" s="36">
        <v>44880</v>
      </c>
      <c r="C21" s="37" t="s">
        <v>56</v>
      </c>
      <c r="D21" s="217">
        <v>1200</v>
      </c>
      <c r="E21" s="217"/>
      <c r="F21" s="217">
        <v>1</v>
      </c>
      <c r="G21" s="217"/>
    </row>
    <row r="22" spans="1:7" ht="18.75" x14ac:dyDescent="0.25">
      <c r="A22" s="247">
        <v>19</v>
      </c>
      <c r="B22" s="36">
        <v>44880</v>
      </c>
      <c r="C22" s="217" t="s">
        <v>405</v>
      </c>
      <c r="D22" s="217">
        <v>220</v>
      </c>
      <c r="E22" s="217"/>
      <c r="F22" s="217">
        <v>1</v>
      </c>
      <c r="G22" s="217"/>
    </row>
    <row r="23" spans="1:7" ht="18.75" x14ac:dyDescent="0.25">
      <c r="A23" s="247">
        <v>20</v>
      </c>
      <c r="B23" s="36">
        <v>44880</v>
      </c>
      <c r="C23" s="217" t="s">
        <v>406</v>
      </c>
      <c r="D23" s="217">
        <v>170</v>
      </c>
      <c r="E23" s="217"/>
      <c r="F23" s="217">
        <v>1</v>
      </c>
      <c r="G23" s="217"/>
    </row>
    <row r="24" spans="1:7" ht="18.75" x14ac:dyDescent="0.25">
      <c r="A24" s="247">
        <v>21</v>
      </c>
      <c r="B24" s="36">
        <v>44880</v>
      </c>
      <c r="C24" s="217" t="s">
        <v>407</v>
      </c>
      <c r="D24" s="217">
        <v>3200</v>
      </c>
      <c r="E24" s="217"/>
      <c r="F24" s="217"/>
      <c r="G24" s="217"/>
    </row>
    <row r="25" spans="1:7" ht="18.75" x14ac:dyDescent="0.25">
      <c r="A25" s="247">
        <v>22</v>
      </c>
      <c r="B25" s="36">
        <v>44880</v>
      </c>
      <c r="C25" s="217" t="s">
        <v>408</v>
      </c>
      <c r="D25" s="217">
        <v>100</v>
      </c>
      <c r="E25" s="217"/>
      <c r="F25" s="217">
        <v>1</v>
      </c>
      <c r="G25" s="217"/>
    </row>
    <row r="26" spans="1:7" ht="18.75" x14ac:dyDescent="0.25">
      <c r="A26" s="247">
        <v>23</v>
      </c>
      <c r="B26" s="36">
        <v>44880</v>
      </c>
      <c r="C26" s="217" t="s">
        <v>409</v>
      </c>
      <c r="D26" s="217">
        <v>4350</v>
      </c>
      <c r="E26" s="217"/>
      <c r="F26" s="217"/>
      <c r="G26" s="217"/>
    </row>
    <row r="27" spans="1:7" ht="18.75" x14ac:dyDescent="0.25">
      <c r="A27" s="247">
        <v>24</v>
      </c>
      <c r="B27" s="36">
        <v>44880</v>
      </c>
      <c r="C27" s="217" t="s">
        <v>124</v>
      </c>
      <c r="D27" s="217">
        <v>300</v>
      </c>
      <c r="E27" s="217"/>
      <c r="F27" s="217">
        <v>1</v>
      </c>
      <c r="G27" s="217"/>
    </row>
    <row r="28" spans="1:7" ht="18.75" x14ac:dyDescent="0.25">
      <c r="A28" s="247">
        <v>25</v>
      </c>
      <c r="B28" s="36">
        <v>44880</v>
      </c>
      <c r="C28" s="217" t="s">
        <v>111</v>
      </c>
      <c r="D28" s="217">
        <v>150</v>
      </c>
      <c r="E28" s="217"/>
      <c r="F28" s="217"/>
      <c r="G28" s="217"/>
    </row>
    <row r="29" spans="1:7" ht="18.75" x14ac:dyDescent="0.25">
      <c r="A29" s="247">
        <v>26</v>
      </c>
      <c r="B29" s="36">
        <v>44880</v>
      </c>
      <c r="C29" s="217" t="s">
        <v>130</v>
      </c>
      <c r="D29" s="217">
        <v>750</v>
      </c>
      <c r="E29" s="217"/>
      <c r="F29" s="217"/>
      <c r="G29" s="217"/>
    </row>
    <row r="30" spans="1:7" ht="18.75" x14ac:dyDescent="0.25">
      <c r="A30" s="247">
        <v>27</v>
      </c>
      <c r="B30" s="36">
        <v>44880</v>
      </c>
      <c r="C30" s="217" t="s">
        <v>49</v>
      </c>
      <c r="D30" s="217">
        <v>440</v>
      </c>
      <c r="E30" s="217"/>
      <c r="F30" s="217"/>
      <c r="G30" s="217"/>
    </row>
    <row r="31" spans="1:7" ht="18.75" x14ac:dyDescent="0.25">
      <c r="A31" s="247">
        <v>28</v>
      </c>
      <c r="B31" s="36">
        <v>44880</v>
      </c>
      <c r="C31" s="217" t="s">
        <v>412</v>
      </c>
      <c r="D31" s="217">
        <v>8000</v>
      </c>
      <c r="E31" s="217"/>
      <c r="F31" s="217"/>
      <c r="G31" s="217"/>
    </row>
    <row r="32" spans="1:7" ht="18.75" x14ac:dyDescent="0.25">
      <c r="A32" s="247">
        <v>29</v>
      </c>
      <c r="B32" s="36">
        <v>44887</v>
      </c>
      <c r="C32" s="217" t="s">
        <v>418</v>
      </c>
      <c r="D32" s="217"/>
      <c r="E32" s="217">
        <v>10000</v>
      </c>
      <c r="F32" s="217"/>
      <c r="G32" s="217"/>
    </row>
    <row r="33" spans="1:7" ht="18.75" x14ac:dyDescent="0.25">
      <c r="A33" s="247">
        <v>30</v>
      </c>
      <c r="B33" s="36">
        <v>44893</v>
      </c>
      <c r="C33" s="217" t="s">
        <v>56</v>
      </c>
      <c r="D33" s="217">
        <v>800</v>
      </c>
      <c r="E33" s="217"/>
      <c r="F33" s="217">
        <v>1</v>
      </c>
      <c r="G33" s="217"/>
    </row>
    <row r="34" spans="1:7" ht="18.75" x14ac:dyDescent="0.25">
      <c r="A34" s="247">
        <v>31</v>
      </c>
      <c r="B34" s="36">
        <v>44893</v>
      </c>
      <c r="C34" s="217" t="s">
        <v>55</v>
      </c>
      <c r="D34" s="217">
        <v>3000</v>
      </c>
      <c r="E34" s="217"/>
      <c r="F34" s="217">
        <v>1</v>
      </c>
      <c r="G34" s="217"/>
    </row>
    <row r="35" spans="1:7" ht="18.75" x14ac:dyDescent="0.25">
      <c r="A35" s="247">
        <v>32</v>
      </c>
      <c r="B35" s="36">
        <v>44893</v>
      </c>
      <c r="C35" s="217" t="s">
        <v>131</v>
      </c>
      <c r="D35" s="217">
        <v>470</v>
      </c>
      <c r="E35" s="217"/>
      <c r="F35" s="217"/>
      <c r="G35" s="217"/>
    </row>
    <row r="36" spans="1:7" ht="18.75" x14ac:dyDescent="0.25">
      <c r="A36" s="247">
        <v>33</v>
      </c>
      <c r="B36" s="36">
        <v>44893</v>
      </c>
      <c r="C36" s="217" t="s">
        <v>131</v>
      </c>
      <c r="D36" s="217">
        <v>470</v>
      </c>
      <c r="E36" s="217"/>
      <c r="F36" s="217"/>
      <c r="G36" s="217"/>
    </row>
    <row r="37" spans="1:7" ht="18.75" x14ac:dyDescent="0.25">
      <c r="A37" s="247">
        <v>34</v>
      </c>
      <c r="B37" s="36">
        <v>44893</v>
      </c>
      <c r="C37" s="217" t="s">
        <v>425</v>
      </c>
      <c r="D37" s="217">
        <v>200</v>
      </c>
      <c r="E37" s="217"/>
      <c r="F37" s="217">
        <v>1</v>
      </c>
      <c r="G37" s="217"/>
    </row>
    <row r="38" spans="1:7" ht="18.75" x14ac:dyDescent="0.25">
      <c r="A38" s="247">
        <v>35</v>
      </c>
      <c r="B38" s="36">
        <v>44893</v>
      </c>
      <c r="C38" s="217" t="s">
        <v>111</v>
      </c>
      <c r="D38" s="217">
        <v>150</v>
      </c>
      <c r="E38" s="217"/>
      <c r="F38" s="217"/>
      <c r="G38" s="217"/>
    </row>
    <row r="39" spans="1:7" ht="18.75" x14ac:dyDescent="0.25">
      <c r="A39" s="247">
        <v>36</v>
      </c>
      <c r="B39" s="36">
        <v>44893</v>
      </c>
      <c r="C39" s="217" t="s">
        <v>49</v>
      </c>
      <c r="D39" s="217">
        <v>120</v>
      </c>
      <c r="E39" s="217"/>
      <c r="F39" s="217"/>
      <c r="G39" s="217"/>
    </row>
    <row r="40" spans="1:7" ht="18.75" x14ac:dyDescent="0.25">
      <c r="A40" s="247">
        <v>37</v>
      </c>
      <c r="B40" s="36">
        <v>44893</v>
      </c>
      <c r="C40" s="217" t="s">
        <v>49</v>
      </c>
      <c r="D40" s="217">
        <v>660</v>
      </c>
      <c r="E40" s="217"/>
      <c r="F40" s="217"/>
      <c r="G40" s="217"/>
    </row>
    <row r="41" spans="1:7" ht="18.75" x14ac:dyDescent="0.25">
      <c r="A41" s="247">
        <v>38</v>
      </c>
      <c r="B41" s="36">
        <v>44893</v>
      </c>
      <c r="C41" s="217" t="s">
        <v>80</v>
      </c>
      <c r="D41" s="217">
        <v>80</v>
      </c>
      <c r="E41" s="217"/>
      <c r="F41" s="217">
        <v>1</v>
      </c>
      <c r="G41" s="217"/>
    </row>
    <row r="42" spans="1:7" ht="18.75" x14ac:dyDescent="0.25">
      <c r="A42" s="247">
        <v>39</v>
      </c>
      <c r="B42" s="36">
        <v>44893</v>
      </c>
      <c r="C42" s="217" t="s">
        <v>108</v>
      </c>
      <c r="D42" s="217"/>
      <c r="E42" s="217">
        <v>3000</v>
      </c>
      <c r="F42" s="217"/>
      <c r="G42" s="217"/>
    </row>
    <row r="43" spans="1:7" ht="18.75" x14ac:dyDescent="0.25">
      <c r="A43" s="194">
        <v>40</v>
      </c>
      <c r="B43" s="195">
        <v>44895</v>
      </c>
      <c r="C43" s="194" t="s">
        <v>55</v>
      </c>
      <c r="D43" s="194">
        <v>400</v>
      </c>
      <c r="E43" s="194"/>
      <c r="F43" s="194">
        <v>1</v>
      </c>
      <c r="G43" s="194"/>
    </row>
    <row r="44" spans="1:7" ht="18.75" x14ac:dyDescent="0.25">
      <c r="A44" s="44">
        <v>41</v>
      </c>
      <c r="B44" s="45">
        <v>44895</v>
      </c>
      <c r="C44" s="44" t="s">
        <v>429</v>
      </c>
      <c r="D44" s="44">
        <v>200</v>
      </c>
      <c r="E44" s="44"/>
      <c r="F44" s="44"/>
      <c r="G44" s="44"/>
    </row>
    <row r="45" spans="1:7" ht="18.75" x14ac:dyDescent="0.25">
      <c r="A45" s="247">
        <v>42</v>
      </c>
      <c r="B45" s="36">
        <v>44895</v>
      </c>
      <c r="C45" s="217" t="s">
        <v>438</v>
      </c>
      <c r="D45" s="217">
        <v>15000</v>
      </c>
      <c r="E45" s="217"/>
      <c r="F45" s="217"/>
      <c r="G45" s="217"/>
    </row>
    <row r="46" spans="1:7" ht="18.75" x14ac:dyDescent="0.25">
      <c r="A46" s="247">
        <v>43</v>
      </c>
      <c r="B46" s="36">
        <v>44895</v>
      </c>
      <c r="C46" s="217" t="s">
        <v>430</v>
      </c>
      <c r="D46" s="217">
        <v>8250</v>
      </c>
      <c r="E46" s="217"/>
      <c r="F46" s="217"/>
      <c r="G46" s="217">
        <v>1650</v>
      </c>
    </row>
    <row r="47" spans="1:7" ht="18.75" x14ac:dyDescent="0.25">
      <c r="A47" s="247">
        <v>44</v>
      </c>
      <c r="B47" s="36">
        <v>44895</v>
      </c>
      <c r="C47" s="217" t="s">
        <v>431</v>
      </c>
      <c r="D47" s="217">
        <v>57750</v>
      </c>
      <c r="E47" s="217"/>
      <c r="F47" s="217"/>
      <c r="G47" s="217">
        <v>1650</v>
      </c>
    </row>
    <row r="48" spans="1:7" ht="18.75" x14ac:dyDescent="0.25">
      <c r="A48" s="247">
        <v>45</v>
      </c>
      <c r="B48" s="36">
        <v>44895</v>
      </c>
      <c r="C48" s="217" t="s">
        <v>432</v>
      </c>
      <c r="D48" s="217"/>
      <c r="E48" s="217">
        <v>50000</v>
      </c>
      <c r="F48" s="217"/>
      <c r="G48" s="217"/>
    </row>
    <row r="49" spans="1:7" ht="18.75" x14ac:dyDescent="0.25">
      <c r="A49" s="247">
        <v>46</v>
      </c>
      <c r="B49" s="36"/>
      <c r="C49" s="217"/>
      <c r="D49" s="217"/>
      <c r="E49" s="217"/>
      <c r="F49" s="217"/>
      <c r="G49" s="217"/>
    </row>
    <row r="50" spans="1:7" ht="18.75" x14ac:dyDescent="0.25">
      <c r="A50" s="247">
        <v>47</v>
      </c>
      <c r="B50" s="36"/>
      <c r="C50" s="217"/>
      <c r="D50" s="217"/>
      <c r="E50" s="217"/>
      <c r="F50" s="217"/>
      <c r="G50" s="217"/>
    </row>
    <row r="51" spans="1:7" ht="18.75" x14ac:dyDescent="0.25">
      <c r="A51" s="247">
        <v>48</v>
      </c>
      <c r="B51" s="36"/>
      <c r="C51" s="217"/>
      <c r="D51" s="217"/>
      <c r="E51" s="217"/>
      <c r="F51" s="217"/>
      <c r="G51" s="217"/>
    </row>
    <row r="52" spans="1:7" ht="18.75" x14ac:dyDescent="0.25">
      <c r="A52" s="247">
        <v>49</v>
      </c>
      <c r="B52" s="36"/>
      <c r="C52" s="217"/>
      <c r="D52" s="217"/>
      <c r="E52" s="217"/>
      <c r="F52" s="217"/>
      <c r="G52" s="217"/>
    </row>
    <row r="53" spans="1:7" ht="19.5" thickBot="1" x14ac:dyDescent="0.3">
      <c r="A53" s="247">
        <v>50</v>
      </c>
      <c r="B53" s="36"/>
      <c r="C53" s="217"/>
      <c r="D53" s="217"/>
      <c r="E53" s="217"/>
      <c r="F53" s="217"/>
      <c r="G53" s="217"/>
    </row>
    <row r="54" spans="1:7" ht="19.5" thickTop="1" x14ac:dyDescent="0.25">
      <c r="A54" s="41"/>
      <c r="B54" s="42"/>
      <c r="C54" s="41" t="s">
        <v>58</v>
      </c>
      <c r="D54" s="43">
        <f>SUBTOTAL(109,D4:D53)</f>
        <v>137200</v>
      </c>
      <c r="E54" s="43"/>
      <c r="F54" s="41"/>
      <c r="G54" s="41"/>
    </row>
    <row r="55" spans="1:7" ht="18.75" x14ac:dyDescent="0.25">
      <c r="A55" s="44"/>
      <c r="B55" s="45"/>
      <c r="C55" s="44" t="s">
        <v>59</v>
      </c>
      <c r="D55" s="46"/>
      <c r="E55" s="46">
        <f>SUBTOTAL(109,E4:E54)</f>
        <v>91469</v>
      </c>
      <c r="F55" s="44"/>
      <c r="G55" s="44"/>
    </row>
    <row r="56" spans="1:7" ht="18.75" x14ac:dyDescent="0.25">
      <c r="A56" s="44"/>
      <c r="B56" s="45"/>
      <c r="C56" s="44" t="s">
        <v>60</v>
      </c>
      <c r="D56" s="46">
        <f>E55-D54</f>
        <v>-45731</v>
      </c>
      <c r="E56" s="46"/>
      <c r="F56" s="47">
        <v>44895</v>
      </c>
      <c r="G56" s="44"/>
    </row>
    <row r="57" spans="1:7" ht="18.75" x14ac:dyDescent="0.25">
      <c r="A57" s="217"/>
      <c r="B57" s="36"/>
      <c r="C57" s="217"/>
      <c r="D57" s="217"/>
      <c r="E57" s="217"/>
      <c r="F57" s="217"/>
      <c r="G57" s="217"/>
    </row>
    <row r="58" spans="1:7" ht="18.75" x14ac:dyDescent="0.25">
      <c r="A58" s="445" t="s">
        <v>69</v>
      </c>
      <c r="B58" s="445"/>
      <c r="C58" s="217"/>
      <c r="D58" s="217"/>
      <c r="E58" s="217"/>
      <c r="F58" s="217" t="s">
        <v>70</v>
      </c>
      <c r="G58" s="217"/>
    </row>
    <row r="59" spans="1:7" ht="18.75" x14ac:dyDescent="0.25">
      <c r="A59" s="217" t="s">
        <v>71</v>
      </c>
      <c r="B59" s="36"/>
      <c r="C59" s="217"/>
      <c r="D59" s="217"/>
      <c r="E59" s="217"/>
      <c r="F59" s="217" t="s">
        <v>71</v>
      </c>
      <c r="G59" s="217"/>
    </row>
    <row r="60" spans="1:7" ht="18.75" x14ac:dyDescent="0.25">
      <c r="A60" s="445" t="s">
        <v>72</v>
      </c>
      <c r="B60" s="445"/>
      <c r="C60" s="217"/>
      <c r="D60" s="217"/>
      <c r="E60" s="217"/>
      <c r="F60" s="217"/>
      <c r="G60" s="217"/>
    </row>
    <row r="61" spans="1:7" ht="18.75" x14ac:dyDescent="0.25">
      <c r="A61" s="217" t="s">
        <v>71</v>
      </c>
      <c r="B61" s="36"/>
      <c r="C61" s="217"/>
      <c r="D61" s="217"/>
      <c r="E61" s="217"/>
      <c r="F61" s="217"/>
      <c r="G61" s="217"/>
    </row>
  </sheetData>
  <mergeCells count="3">
    <mergeCell ref="A1:G1"/>
    <mergeCell ref="A58:B58"/>
    <mergeCell ref="A60:B60"/>
  </mergeCells>
  <pageMargins left="0.7" right="0.7" top="0.75" bottom="0.75" header="0.3" footer="0.3"/>
  <pageSetup scale="61" orientation="portrait" r:id="rId1"/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G124"/>
  <sheetViews>
    <sheetView rightToLeft="1" zoomScaleNormal="100" workbookViewId="0">
      <selection activeCell="D6" sqref="D6:D98"/>
    </sheetView>
  </sheetViews>
  <sheetFormatPr defaultRowHeight="15" x14ac:dyDescent="0.25"/>
  <cols>
    <col min="1" max="1" width="13.140625" customWidth="1"/>
    <col min="2" max="2" width="16" customWidth="1"/>
    <col min="3" max="3" width="29.5703125" customWidth="1"/>
    <col min="4" max="4" width="16.42578125" bestFit="1" customWidth="1"/>
    <col min="5" max="5" width="16" bestFit="1" customWidth="1"/>
    <col min="6" max="6" width="23.42578125" bestFit="1" customWidth="1"/>
    <col min="7" max="7" width="10.7109375" bestFit="1" customWidth="1"/>
  </cols>
  <sheetData>
    <row r="1" spans="1:7" ht="18.75" x14ac:dyDescent="0.25">
      <c r="A1" s="445" t="s">
        <v>61</v>
      </c>
      <c r="B1" s="445"/>
      <c r="C1" s="445"/>
      <c r="D1" s="445"/>
      <c r="E1" s="445"/>
      <c r="F1" s="445"/>
      <c r="G1" s="445"/>
    </row>
    <row r="2" spans="1:7" ht="18.75" x14ac:dyDescent="0.25">
      <c r="A2" s="35"/>
      <c r="B2" s="36" t="s">
        <v>62</v>
      </c>
      <c r="C2" s="35" t="s">
        <v>63</v>
      </c>
      <c r="D2" s="35"/>
      <c r="E2" s="35"/>
      <c r="F2" s="35"/>
      <c r="G2" s="35"/>
    </row>
    <row r="3" spans="1:7" ht="18.75" x14ac:dyDescent="0.25">
      <c r="A3" s="35" t="s">
        <v>0</v>
      </c>
      <c r="B3" s="36" t="s">
        <v>18</v>
      </c>
      <c r="C3" s="35" t="s">
        <v>64</v>
      </c>
      <c r="D3" s="35" t="s">
        <v>65</v>
      </c>
      <c r="E3" s="35" t="s">
        <v>66</v>
      </c>
      <c r="F3" s="35" t="s">
        <v>67</v>
      </c>
      <c r="G3" s="35" t="s">
        <v>230</v>
      </c>
    </row>
    <row r="4" spans="1:7" ht="18.75" hidden="1" x14ac:dyDescent="0.25">
      <c r="A4" s="35">
        <v>1</v>
      </c>
      <c r="B4" s="36">
        <v>44835</v>
      </c>
      <c r="C4" s="35" t="s">
        <v>53</v>
      </c>
      <c r="D4" s="35"/>
      <c r="E4" s="35">
        <v>-63103</v>
      </c>
      <c r="F4" s="35"/>
      <c r="G4" s="35"/>
    </row>
    <row r="5" spans="1:7" ht="18.75" hidden="1" x14ac:dyDescent="0.25">
      <c r="A5" s="35">
        <v>2</v>
      </c>
      <c r="B5" s="36">
        <v>44835</v>
      </c>
      <c r="C5" s="35" t="s">
        <v>54</v>
      </c>
      <c r="D5" s="35"/>
      <c r="E5" s="35">
        <v>50000</v>
      </c>
      <c r="F5" s="35"/>
      <c r="G5" s="35"/>
    </row>
    <row r="6" spans="1:7" ht="18.75" x14ac:dyDescent="0.25">
      <c r="A6" s="35">
        <v>3</v>
      </c>
      <c r="B6" s="36">
        <v>44836</v>
      </c>
      <c r="C6" s="35" t="s">
        <v>55</v>
      </c>
      <c r="D6" s="35">
        <v>300</v>
      </c>
      <c r="E6" s="35"/>
      <c r="F6" s="35">
        <v>1</v>
      </c>
      <c r="G6" s="35"/>
    </row>
    <row r="7" spans="1:7" ht="18.75" x14ac:dyDescent="0.25">
      <c r="A7" s="35">
        <v>4</v>
      </c>
      <c r="B7" s="36">
        <v>44838</v>
      </c>
      <c r="C7" s="35" t="s">
        <v>56</v>
      </c>
      <c r="D7" s="35">
        <v>300</v>
      </c>
      <c r="E7" s="35"/>
      <c r="F7" s="35">
        <v>1</v>
      </c>
      <c r="G7" s="35"/>
    </row>
    <row r="8" spans="1:7" ht="18.75" x14ac:dyDescent="0.25">
      <c r="A8" s="35">
        <v>5</v>
      </c>
      <c r="B8" s="36">
        <v>44836</v>
      </c>
      <c r="C8" s="35" t="s">
        <v>55</v>
      </c>
      <c r="D8" s="35">
        <v>300</v>
      </c>
      <c r="E8" s="35"/>
      <c r="F8" s="35">
        <v>1</v>
      </c>
      <c r="G8" s="35"/>
    </row>
    <row r="9" spans="1:7" ht="18.75" x14ac:dyDescent="0.25">
      <c r="A9" s="35">
        <v>6</v>
      </c>
      <c r="B9" s="36">
        <v>44838</v>
      </c>
      <c r="C9" s="35" t="s">
        <v>55</v>
      </c>
      <c r="D9" s="35">
        <v>300</v>
      </c>
      <c r="E9" s="35"/>
      <c r="F9" s="35">
        <v>1</v>
      </c>
      <c r="G9" s="35"/>
    </row>
    <row r="10" spans="1:7" ht="18.75" hidden="1" x14ac:dyDescent="0.3">
      <c r="A10" s="35">
        <v>7</v>
      </c>
      <c r="B10" s="36">
        <v>44837</v>
      </c>
      <c r="C10" s="37" t="s">
        <v>57</v>
      </c>
      <c r="D10" s="35">
        <v>50</v>
      </c>
      <c r="E10" s="35"/>
      <c r="F10" s="35"/>
      <c r="G10" s="35"/>
    </row>
    <row r="11" spans="1:7" ht="18.75" hidden="1" x14ac:dyDescent="0.3">
      <c r="A11" s="35">
        <v>8</v>
      </c>
      <c r="B11" s="36">
        <v>44837</v>
      </c>
      <c r="C11" s="37" t="s">
        <v>49</v>
      </c>
      <c r="D11" s="35">
        <v>250</v>
      </c>
      <c r="E11" s="35"/>
      <c r="F11" s="35"/>
      <c r="G11" s="35"/>
    </row>
    <row r="12" spans="1:7" ht="18.75" hidden="1" x14ac:dyDescent="0.25">
      <c r="A12" s="35">
        <v>9</v>
      </c>
      <c r="B12" s="36">
        <v>44837</v>
      </c>
      <c r="C12" s="35" t="s">
        <v>50</v>
      </c>
      <c r="D12" s="35">
        <v>150</v>
      </c>
      <c r="E12" s="35"/>
      <c r="F12" s="35"/>
      <c r="G12" s="35"/>
    </row>
    <row r="13" spans="1:7" ht="18.75" hidden="1" x14ac:dyDescent="0.25">
      <c r="A13" s="35">
        <v>10</v>
      </c>
      <c r="B13" s="36">
        <v>44837</v>
      </c>
      <c r="C13" s="35" t="s">
        <v>51</v>
      </c>
      <c r="D13" s="35">
        <v>100</v>
      </c>
      <c r="E13" s="35"/>
      <c r="F13" s="35"/>
      <c r="G13" s="35"/>
    </row>
    <row r="14" spans="1:7" ht="18.75" hidden="1" x14ac:dyDescent="0.25">
      <c r="A14" s="35">
        <v>11</v>
      </c>
      <c r="B14" s="36">
        <v>44837</v>
      </c>
      <c r="C14" s="35" t="s">
        <v>52</v>
      </c>
      <c r="D14" s="35">
        <v>50</v>
      </c>
      <c r="E14" s="35"/>
      <c r="F14" s="35"/>
      <c r="G14" s="35"/>
    </row>
    <row r="15" spans="1:7" ht="18.75" hidden="1" x14ac:dyDescent="0.25">
      <c r="A15" s="35">
        <v>12</v>
      </c>
      <c r="B15" s="36">
        <v>44839</v>
      </c>
      <c r="C15" s="35" t="s">
        <v>227</v>
      </c>
      <c r="D15" s="35"/>
      <c r="E15" s="35">
        <v>50000</v>
      </c>
      <c r="F15" s="35"/>
      <c r="G15" s="35"/>
    </row>
    <row r="16" spans="1:7" ht="18.75" hidden="1" x14ac:dyDescent="0.25">
      <c r="A16" s="35">
        <v>13</v>
      </c>
      <c r="B16" s="36">
        <v>44839</v>
      </c>
      <c r="C16" s="35" t="s">
        <v>228</v>
      </c>
      <c r="D16" s="35">
        <v>50000</v>
      </c>
      <c r="E16" s="35"/>
      <c r="F16" s="35"/>
      <c r="G16" s="35"/>
    </row>
    <row r="17" spans="1:7" ht="18.75" hidden="1" x14ac:dyDescent="0.25">
      <c r="A17" s="35">
        <v>14</v>
      </c>
      <c r="B17" s="36">
        <v>44839</v>
      </c>
      <c r="C17" s="35" t="s">
        <v>134</v>
      </c>
      <c r="D17" s="35">
        <v>450</v>
      </c>
      <c r="E17" s="35"/>
      <c r="F17" s="35"/>
      <c r="G17" s="35"/>
    </row>
    <row r="18" spans="1:7" ht="18.75" hidden="1" x14ac:dyDescent="0.25">
      <c r="A18" s="35">
        <v>15</v>
      </c>
      <c r="B18" s="36">
        <v>44839</v>
      </c>
      <c r="C18" s="35" t="s">
        <v>131</v>
      </c>
      <c r="D18" s="35">
        <v>450</v>
      </c>
      <c r="E18" s="35"/>
      <c r="F18" s="35"/>
      <c r="G18" s="35"/>
    </row>
    <row r="19" spans="1:7" ht="18.75" hidden="1" x14ac:dyDescent="0.25">
      <c r="A19" s="35">
        <v>16</v>
      </c>
      <c r="B19" s="36">
        <v>44839</v>
      </c>
      <c r="C19" s="35" t="s">
        <v>81</v>
      </c>
      <c r="D19" s="35">
        <v>100</v>
      </c>
      <c r="E19" s="35"/>
      <c r="F19" s="35"/>
      <c r="G19" s="35"/>
    </row>
    <row r="20" spans="1:7" ht="18.75" hidden="1" x14ac:dyDescent="0.25">
      <c r="A20" s="35">
        <v>17</v>
      </c>
      <c r="B20" s="36">
        <v>44839</v>
      </c>
      <c r="C20" s="35" t="s">
        <v>95</v>
      </c>
      <c r="D20" s="35">
        <v>350</v>
      </c>
      <c r="E20" s="35"/>
      <c r="F20" s="35"/>
      <c r="G20" s="35"/>
    </row>
    <row r="21" spans="1:7" ht="18.75" x14ac:dyDescent="0.3">
      <c r="A21" s="35">
        <v>18</v>
      </c>
      <c r="B21" s="36">
        <v>44839</v>
      </c>
      <c r="C21" s="37" t="s">
        <v>80</v>
      </c>
      <c r="D21" s="35">
        <v>85</v>
      </c>
      <c r="E21" s="35"/>
      <c r="F21" s="35">
        <v>1</v>
      </c>
      <c r="G21" s="35"/>
    </row>
    <row r="22" spans="1:7" ht="18.75" hidden="1" x14ac:dyDescent="0.25">
      <c r="A22" s="35">
        <v>19</v>
      </c>
      <c r="B22" s="36">
        <v>44839</v>
      </c>
      <c r="C22" s="35" t="s">
        <v>183</v>
      </c>
      <c r="D22" s="35"/>
      <c r="E22" s="35">
        <v>50000</v>
      </c>
      <c r="F22" s="35"/>
      <c r="G22" s="35"/>
    </row>
    <row r="23" spans="1:7" ht="18.75" x14ac:dyDescent="0.25">
      <c r="A23" s="35">
        <v>20</v>
      </c>
      <c r="B23" s="36">
        <v>44842</v>
      </c>
      <c r="C23" s="35" t="s">
        <v>55</v>
      </c>
      <c r="D23" s="35">
        <v>710</v>
      </c>
      <c r="E23" s="35"/>
      <c r="F23" s="35">
        <v>1</v>
      </c>
      <c r="G23" s="35"/>
    </row>
    <row r="24" spans="1:7" ht="18.75" x14ac:dyDescent="0.25">
      <c r="A24" s="35">
        <v>21</v>
      </c>
      <c r="B24" s="36">
        <v>44842</v>
      </c>
      <c r="C24" s="35" t="s">
        <v>56</v>
      </c>
      <c r="D24" s="35">
        <v>710</v>
      </c>
      <c r="E24" s="35"/>
      <c r="F24" s="35">
        <v>1</v>
      </c>
      <c r="G24" s="35"/>
    </row>
    <row r="25" spans="1:7" ht="18.75" x14ac:dyDescent="0.25">
      <c r="A25" s="35">
        <v>22</v>
      </c>
      <c r="B25" s="36">
        <v>44842</v>
      </c>
      <c r="C25" s="35" t="s">
        <v>260</v>
      </c>
      <c r="D25" s="35">
        <v>1419</v>
      </c>
      <c r="E25" s="35"/>
      <c r="F25" s="35">
        <v>1</v>
      </c>
      <c r="G25" s="35"/>
    </row>
    <row r="26" spans="1:7" ht="18.75" hidden="1" x14ac:dyDescent="0.25">
      <c r="A26" s="35">
        <v>23</v>
      </c>
      <c r="B26" s="36">
        <v>44842</v>
      </c>
      <c r="C26" s="35" t="s">
        <v>130</v>
      </c>
      <c r="D26" s="35">
        <v>2025</v>
      </c>
      <c r="E26" s="35"/>
      <c r="F26" s="35">
        <v>0</v>
      </c>
      <c r="G26" s="35"/>
    </row>
    <row r="27" spans="1:7" ht="18.75" hidden="1" x14ac:dyDescent="0.25">
      <c r="A27" s="35">
        <v>24</v>
      </c>
      <c r="B27" s="36">
        <v>44842</v>
      </c>
      <c r="C27" s="35" t="s">
        <v>261</v>
      </c>
      <c r="D27" s="35">
        <v>17000</v>
      </c>
      <c r="E27" s="35"/>
      <c r="F27" s="35"/>
      <c r="G27" s="35"/>
    </row>
    <row r="28" spans="1:7" ht="18.75" hidden="1" x14ac:dyDescent="0.25">
      <c r="A28" s="35">
        <v>25</v>
      </c>
      <c r="B28" s="36">
        <v>44842</v>
      </c>
      <c r="C28" s="35" t="s">
        <v>134</v>
      </c>
      <c r="D28" s="35">
        <v>900</v>
      </c>
      <c r="E28" s="35"/>
      <c r="F28" s="35"/>
      <c r="G28" s="35"/>
    </row>
    <row r="29" spans="1:7" ht="18.75" hidden="1" x14ac:dyDescent="0.25">
      <c r="A29" s="35">
        <v>26</v>
      </c>
      <c r="B29" s="36">
        <v>44844</v>
      </c>
      <c r="C29" s="35" t="s">
        <v>85</v>
      </c>
      <c r="D29" s="35">
        <v>270</v>
      </c>
      <c r="E29" s="35"/>
      <c r="F29" s="35"/>
      <c r="G29" s="35"/>
    </row>
    <row r="30" spans="1:7" ht="18.75" x14ac:dyDescent="0.25">
      <c r="A30" s="35">
        <v>27</v>
      </c>
      <c r="B30" s="36">
        <v>44844</v>
      </c>
      <c r="C30" s="35" t="s">
        <v>55</v>
      </c>
      <c r="D30" s="35">
        <v>700</v>
      </c>
      <c r="E30" s="35"/>
      <c r="F30" s="35">
        <v>1</v>
      </c>
      <c r="G30" s="35"/>
    </row>
    <row r="31" spans="1:7" ht="18.75" hidden="1" x14ac:dyDescent="0.25">
      <c r="A31" s="35">
        <v>28</v>
      </c>
      <c r="B31" s="36">
        <v>44844</v>
      </c>
      <c r="C31" s="35" t="s">
        <v>49</v>
      </c>
      <c r="D31" s="35">
        <v>125</v>
      </c>
      <c r="E31" s="35"/>
      <c r="F31" s="35"/>
      <c r="G31" s="35"/>
    </row>
    <row r="32" spans="1:7" ht="18.75" hidden="1" x14ac:dyDescent="0.25">
      <c r="A32" s="35">
        <v>29</v>
      </c>
      <c r="B32" s="36">
        <v>44844</v>
      </c>
      <c r="C32" s="35" t="s">
        <v>50</v>
      </c>
      <c r="D32" s="35">
        <v>150</v>
      </c>
      <c r="E32" s="35"/>
      <c r="F32" s="35"/>
      <c r="G32" s="35"/>
    </row>
    <row r="33" spans="1:7" ht="18.75" hidden="1" x14ac:dyDescent="0.25">
      <c r="A33" s="35">
        <v>30</v>
      </c>
      <c r="B33" s="36">
        <v>44844</v>
      </c>
      <c r="C33" s="35" t="s">
        <v>52</v>
      </c>
      <c r="D33" s="35">
        <v>50</v>
      </c>
      <c r="E33" s="35"/>
      <c r="F33" s="35"/>
      <c r="G33" s="35"/>
    </row>
    <row r="34" spans="1:7" ht="18.75" hidden="1" x14ac:dyDescent="0.25">
      <c r="A34" s="35">
        <v>31</v>
      </c>
      <c r="B34" s="36">
        <v>44844</v>
      </c>
      <c r="C34" s="123" t="s">
        <v>49</v>
      </c>
      <c r="D34" s="35">
        <v>125</v>
      </c>
      <c r="E34" s="35"/>
      <c r="F34" s="35"/>
      <c r="G34" s="35"/>
    </row>
    <row r="35" spans="1:7" ht="18.75" hidden="1" x14ac:dyDescent="0.25">
      <c r="A35" s="35">
        <v>32</v>
      </c>
      <c r="B35" s="36">
        <v>44844</v>
      </c>
      <c r="C35" s="35" t="s">
        <v>263</v>
      </c>
      <c r="D35" s="35">
        <v>450</v>
      </c>
      <c r="E35" s="35"/>
      <c r="F35" s="35"/>
      <c r="G35" s="35"/>
    </row>
    <row r="36" spans="1:7" ht="18.75" hidden="1" x14ac:dyDescent="0.25">
      <c r="A36" s="35">
        <v>33</v>
      </c>
      <c r="B36" s="36">
        <v>44844</v>
      </c>
      <c r="C36" s="35" t="s">
        <v>264</v>
      </c>
      <c r="D36" s="35">
        <v>50</v>
      </c>
      <c r="E36" s="35"/>
      <c r="F36" s="35"/>
      <c r="G36" s="35"/>
    </row>
    <row r="37" spans="1:7" ht="18.75" hidden="1" x14ac:dyDescent="0.25">
      <c r="A37" s="35">
        <v>34</v>
      </c>
      <c r="B37" s="36">
        <v>44844</v>
      </c>
      <c r="C37" s="35" t="s">
        <v>169</v>
      </c>
      <c r="D37" s="35">
        <v>150</v>
      </c>
      <c r="E37" s="35"/>
      <c r="F37" s="35"/>
      <c r="G37" s="35"/>
    </row>
    <row r="38" spans="1:7" ht="18.75" hidden="1" x14ac:dyDescent="0.25">
      <c r="A38" s="35">
        <v>35</v>
      </c>
      <c r="B38" s="36">
        <v>44844</v>
      </c>
      <c r="C38" s="35" t="s">
        <v>79</v>
      </c>
      <c r="D38" s="35">
        <v>500</v>
      </c>
      <c r="E38" s="35"/>
      <c r="F38" s="35"/>
      <c r="G38" s="35"/>
    </row>
    <row r="39" spans="1:7" ht="18.75" hidden="1" x14ac:dyDescent="0.25">
      <c r="A39" s="35">
        <v>36</v>
      </c>
      <c r="B39" s="36">
        <v>44844</v>
      </c>
      <c r="C39" s="123" t="s">
        <v>95</v>
      </c>
      <c r="D39" s="35">
        <v>250</v>
      </c>
      <c r="E39" s="35"/>
      <c r="F39" s="35"/>
      <c r="G39" s="35"/>
    </row>
    <row r="40" spans="1:7" ht="18.75" hidden="1" x14ac:dyDescent="0.25">
      <c r="A40" s="35">
        <v>37</v>
      </c>
      <c r="B40" s="36">
        <v>44844</v>
      </c>
      <c r="C40" s="35" t="s">
        <v>265</v>
      </c>
      <c r="D40" s="35">
        <v>2000</v>
      </c>
      <c r="E40" s="35"/>
      <c r="F40" s="35"/>
      <c r="G40" s="35"/>
    </row>
    <row r="41" spans="1:7" ht="18.75" hidden="1" x14ac:dyDescent="0.25">
      <c r="A41" s="35">
        <v>38</v>
      </c>
      <c r="B41" s="36">
        <v>44844</v>
      </c>
      <c r="C41" s="35" t="s">
        <v>81</v>
      </c>
      <c r="D41" s="35">
        <v>50</v>
      </c>
      <c r="E41" s="35"/>
      <c r="F41" s="35"/>
      <c r="G41" s="35"/>
    </row>
    <row r="42" spans="1:7" ht="18.75" x14ac:dyDescent="0.25">
      <c r="A42" s="35">
        <v>39</v>
      </c>
      <c r="B42" s="36">
        <v>44844</v>
      </c>
      <c r="C42" s="35" t="s">
        <v>80</v>
      </c>
      <c r="D42" s="35">
        <v>75</v>
      </c>
      <c r="E42" s="35"/>
      <c r="F42" s="35">
        <v>1</v>
      </c>
      <c r="G42" s="35"/>
    </row>
    <row r="43" spans="1:7" ht="18.75" x14ac:dyDescent="0.25">
      <c r="A43" s="35">
        <v>40</v>
      </c>
      <c r="B43" s="36">
        <v>44845</v>
      </c>
      <c r="C43" s="35" t="s">
        <v>55</v>
      </c>
      <c r="D43" s="35">
        <v>700</v>
      </c>
      <c r="E43" s="35"/>
      <c r="F43" s="35">
        <v>1</v>
      </c>
      <c r="G43" s="35"/>
    </row>
    <row r="44" spans="1:7" ht="18.75" x14ac:dyDescent="0.25">
      <c r="A44" s="35">
        <v>41</v>
      </c>
      <c r="B44" s="36">
        <v>44845</v>
      </c>
      <c r="C44" s="35" t="s">
        <v>84</v>
      </c>
      <c r="D44" s="35">
        <v>150</v>
      </c>
      <c r="E44" s="35"/>
      <c r="F44" s="35">
        <v>1</v>
      </c>
      <c r="G44" s="35"/>
    </row>
    <row r="45" spans="1:7" ht="18.75" hidden="1" x14ac:dyDescent="0.25">
      <c r="A45" s="35">
        <v>42</v>
      </c>
      <c r="B45" s="36">
        <v>44845</v>
      </c>
      <c r="C45" s="35" t="s">
        <v>267</v>
      </c>
      <c r="D45" s="35">
        <v>100</v>
      </c>
      <c r="E45" s="35"/>
      <c r="F45" s="35"/>
      <c r="G45" s="35"/>
    </row>
    <row r="46" spans="1:7" ht="18.75" x14ac:dyDescent="0.25">
      <c r="A46" s="35">
        <v>43</v>
      </c>
      <c r="B46" s="36">
        <v>44845</v>
      </c>
      <c r="C46" s="35" t="s">
        <v>268</v>
      </c>
      <c r="D46" s="35">
        <v>559</v>
      </c>
      <c r="E46" s="35"/>
      <c r="F46" s="35">
        <v>1</v>
      </c>
      <c r="G46" s="35"/>
    </row>
    <row r="47" spans="1:7" ht="18.75" hidden="1" x14ac:dyDescent="0.25">
      <c r="A47" s="35">
        <v>44</v>
      </c>
      <c r="B47" s="36">
        <v>44851</v>
      </c>
      <c r="C47" s="35" t="s">
        <v>55</v>
      </c>
      <c r="D47" s="35">
        <v>1200</v>
      </c>
      <c r="E47" s="35"/>
      <c r="F47" s="35"/>
      <c r="G47" s="35"/>
    </row>
    <row r="48" spans="1:7" ht="18.75" x14ac:dyDescent="0.25">
      <c r="A48" s="35">
        <v>45</v>
      </c>
      <c r="B48" s="36">
        <v>44851</v>
      </c>
      <c r="C48" s="35" t="s">
        <v>95</v>
      </c>
      <c r="D48" s="35">
        <v>125</v>
      </c>
      <c r="E48" s="35"/>
      <c r="F48" s="35">
        <v>1</v>
      </c>
      <c r="G48" s="35"/>
    </row>
    <row r="49" spans="1:7" ht="18.75" hidden="1" x14ac:dyDescent="0.25">
      <c r="A49" s="35">
        <v>46</v>
      </c>
      <c r="B49" s="36">
        <v>44851</v>
      </c>
      <c r="C49" s="35" t="s">
        <v>49</v>
      </c>
      <c r="D49" s="35">
        <v>340</v>
      </c>
      <c r="E49" s="35"/>
      <c r="F49" s="35"/>
      <c r="G49" s="35"/>
    </row>
    <row r="50" spans="1:7" ht="18.75" hidden="1" x14ac:dyDescent="0.25">
      <c r="A50" s="35">
        <v>47</v>
      </c>
      <c r="B50" s="36">
        <v>44851</v>
      </c>
      <c r="C50" s="35" t="s">
        <v>111</v>
      </c>
      <c r="D50" s="35">
        <v>150</v>
      </c>
      <c r="E50" s="35"/>
      <c r="F50" s="35"/>
      <c r="G50" s="35"/>
    </row>
    <row r="51" spans="1:7" ht="18.75" hidden="1" x14ac:dyDescent="0.25">
      <c r="A51" s="35">
        <v>48</v>
      </c>
      <c r="B51" s="36">
        <v>44851</v>
      </c>
      <c r="C51" s="35" t="s">
        <v>131</v>
      </c>
      <c r="D51" s="35">
        <v>450</v>
      </c>
      <c r="E51" s="35"/>
      <c r="F51" s="35"/>
      <c r="G51" s="35"/>
    </row>
    <row r="52" spans="1:7" ht="18.75" hidden="1" x14ac:dyDescent="0.25">
      <c r="A52" s="35">
        <v>49</v>
      </c>
      <c r="B52" s="36">
        <v>44851</v>
      </c>
      <c r="C52" s="35" t="s">
        <v>52</v>
      </c>
      <c r="D52" s="35">
        <v>50</v>
      </c>
      <c r="E52" s="35"/>
      <c r="F52" s="35"/>
      <c r="G52" s="35"/>
    </row>
    <row r="53" spans="1:7" ht="18.75" hidden="1" x14ac:dyDescent="0.25">
      <c r="A53" s="35">
        <v>50</v>
      </c>
      <c r="B53" s="36">
        <v>44848</v>
      </c>
      <c r="C53" s="35" t="s">
        <v>49</v>
      </c>
      <c r="D53" s="35">
        <v>220</v>
      </c>
      <c r="E53" s="35"/>
      <c r="F53" s="35"/>
      <c r="G53" s="35"/>
    </row>
    <row r="54" spans="1:7" ht="18.75" x14ac:dyDescent="0.25">
      <c r="A54" s="35">
        <v>51</v>
      </c>
      <c r="B54" s="36" t="s">
        <v>299</v>
      </c>
      <c r="C54" s="35" t="s">
        <v>55</v>
      </c>
      <c r="D54" s="35">
        <v>650</v>
      </c>
      <c r="E54" s="35"/>
      <c r="F54" s="35">
        <v>1</v>
      </c>
      <c r="G54" s="35"/>
    </row>
    <row r="55" spans="1:7" ht="18.75" x14ac:dyDescent="0.25">
      <c r="A55" s="35">
        <v>52</v>
      </c>
      <c r="B55" s="36" t="s">
        <v>299</v>
      </c>
      <c r="C55" s="35" t="s">
        <v>56</v>
      </c>
      <c r="D55" s="35">
        <v>300</v>
      </c>
      <c r="E55" s="35"/>
      <c r="F55" s="35">
        <v>1</v>
      </c>
      <c r="G55" s="35"/>
    </row>
    <row r="56" spans="1:7" ht="18.75" x14ac:dyDescent="0.25">
      <c r="A56" s="35">
        <v>53</v>
      </c>
      <c r="B56" s="36" t="s">
        <v>299</v>
      </c>
      <c r="C56" s="35" t="s">
        <v>173</v>
      </c>
      <c r="D56" s="35">
        <v>150</v>
      </c>
      <c r="E56" s="35"/>
      <c r="F56" s="35">
        <v>1</v>
      </c>
      <c r="G56" s="35"/>
    </row>
    <row r="57" spans="1:7" ht="18.75" hidden="1" x14ac:dyDescent="0.25">
      <c r="A57" s="35">
        <v>54</v>
      </c>
      <c r="B57" s="36" t="s">
        <v>299</v>
      </c>
      <c r="C57" s="35" t="s">
        <v>81</v>
      </c>
      <c r="D57" s="35">
        <v>100</v>
      </c>
      <c r="E57" s="35"/>
      <c r="F57" s="35"/>
      <c r="G57" s="35"/>
    </row>
    <row r="58" spans="1:7" ht="18.75" x14ac:dyDescent="0.25">
      <c r="A58" s="35">
        <v>55</v>
      </c>
      <c r="B58" s="36" t="s">
        <v>299</v>
      </c>
      <c r="C58" s="35" t="s">
        <v>80</v>
      </c>
      <c r="D58" s="35">
        <v>100</v>
      </c>
      <c r="E58" s="35"/>
      <c r="F58" s="35">
        <v>1</v>
      </c>
      <c r="G58" s="35"/>
    </row>
    <row r="59" spans="1:7" ht="18.75" x14ac:dyDescent="0.25">
      <c r="A59" s="35">
        <v>56</v>
      </c>
      <c r="B59" s="36" t="s">
        <v>299</v>
      </c>
      <c r="C59" s="35" t="s">
        <v>300</v>
      </c>
      <c r="D59" s="35">
        <v>170</v>
      </c>
      <c r="E59" s="35"/>
      <c r="F59" s="35">
        <v>1</v>
      </c>
      <c r="G59" s="35"/>
    </row>
    <row r="60" spans="1:7" ht="18.75" hidden="1" x14ac:dyDescent="0.25">
      <c r="A60" s="35">
        <v>57</v>
      </c>
      <c r="B60" s="36" t="s">
        <v>299</v>
      </c>
      <c r="C60" s="35" t="s">
        <v>261</v>
      </c>
      <c r="D60" s="35">
        <v>18700</v>
      </c>
      <c r="E60" s="35"/>
      <c r="F60" s="35"/>
      <c r="G60" s="35"/>
    </row>
    <row r="61" spans="1:7" ht="18.75" hidden="1" x14ac:dyDescent="0.25">
      <c r="A61" s="35">
        <v>58</v>
      </c>
      <c r="B61" s="36" t="s">
        <v>299</v>
      </c>
      <c r="C61" s="35" t="s">
        <v>301</v>
      </c>
      <c r="D61" s="35">
        <v>900</v>
      </c>
      <c r="E61" s="35"/>
      <c r="F61" s="35"/>
      <c r="G61" s="35"/>
    </row>
    <row r="62" spans="1:7" ht="18.75" x14ac:dyDescent="0.25">
      <c r="A62" s="35">
        <v>59</v>
      </c>
      <c r="B62" s="36" t="s">
        <v>299</v>
      </c>
      <c r="C62" s="35" t="s">
        <v>302</v>
      </c>
      <c r="D62" s="35">
        <v>1100</v>
      </c>
      <c r="E62" s="35"/>
      <c r="F62" s="35">
        <v>1</v>
      </c>
      <c r="G62" s="35"/>
    </row>
    <row r="63" spans="1:7" ht="18.75" x14ac:dyDescent="0.25">
      <c r="A63" s="35">
        <v>60</v>
      </c>
      <c r="B63" s="36" t="s">
        <v>299</v>
      </c>
      <c r="C63" s="35" t="s">
        <v>303</v>
      </c>
      <c r="D63" s="35">
        <v>1800</v>
      </c>
      <c r="E63" s="35"/>
      <c r="F63" s="35">
        <v>1</v>
      </c>
      <c r="G63" s="35"/>
    </row>
    <row r="64" spans="1:7" ht="18.75" x14ac:dyDescent="0.25">
      <c r="A64" s="35">
        <v>61</v>
      </c>
      <c r="B64" s="36" t="s">
        <v>299</v>
      </c>
      <c r="C64" s="35" t="s">
        <v>304</v>
      </c>
      <c r="D64" s="35">
        <v>600</v>
      </c>
      <c r="E64" s="35"/>
      <c r="F64" s="35">
        <v>1</v>
      </c>
      <c r="G64" s="35"/>
    </row>
    <row r="65" spans="1:7" ht="18.75" x14ac:dyDescent="0.25">
      <c r="A65" s="35">
        <v>62</v>
      </c>
      <c r="B65" s="36" t="s">
        <v>299</v>
      </c>
      <c r="C65" s="35" t="s">
        <v>305</v>
      </c>
      <c r="D65" s="35">
        <v>400</v>
      </c>
      <c r="E65" s="35"/>
      <c r="F65" s="35">
        <v>1</v>
      </c>
      <c r="G65" s="35"/>
    </row>
    <row r="66" spans="1:7" ht="18.75" x14ac:dyDescent="0.25">
      <c r="A66" s="35">
        <v>63</v>
      </c>
      <c r="B66" s="36" t="s">
        <v>299</v>
      </c>
      <c r="C66" s="35" t="s">
        <v>306</v>
      </c>
      <c r="D66" s="35">
        <v>1100</v>
      </c>
      <c r="E66" s="35"/>
      <c r="F66" s="35">
        <v>1</v>
      </c>
      <c r="G66" s="35"/>
    </row>
    <row r="67" spans="1:7" ht="18.75" x14ac:dyDescent="0.25">
      <c r="A67" s="35">
        <v>64</v>
      </c>
      <c r="B67" s="36" t="s">
        <v>299</v>
      </c>
      <c r="C67" s="35" t="s">
        <v>307</v>
      </c>
      <c r="D67" s="35">
        <v>1000</v>
      </c>
      <c r="E67" s="35"/>
      <c r="F67" s="35">
        <v>1</v>
      </c>
      <c r="G67" s="35"/>
    </row>
    <row r="68" spans="1:7" ht="18.75" x14ac:dyDescent="0.25">
      <c r="A68" s="35">
        <v>65</v>
      </c>
      <c r="B68" s="36" t="s">
        <v>299</v>
      </c>
      <c r="C68" s="35" t="s">
        <v>308</v>
      </c>
      <c r="D68" s="35">
        <v>600</v>
      </c>
      <c r="E68" s="35"/>
      <c r="F68" s="35">
        <v>1</v>
      </c>
      <c r="G68" s="35"/>
    </row>
    <row r="69" spans="1:7" ht="18.75" hidden="1" x14ac:dyDescent="0.25">
      <c r="A69" s="35">
        <v>66</v>
      </c>
      <c r="B69" s="36">
        <v>44857</v>
      </c>
      <c r="C69" s="35" t="s">
        <v>309</v>
      </c>
      <c r="D69" s="35">
        <v>58000</v>
      </c>
      <c r="E69" s="35"/>
      <c r="F69" s="35"/>
      <c r="G69" s="35"/>
    </row>
    <row r="70" spans="1:7" ht="18.75" hidden="1" x14ac:dyDescent="0.25">
      <c r="A70" s="35">
        <v>67</v>
      </c>
      <c r="B70" s="36">
        <v>44857</v>
      </c>
      <c r="C70" s="35" t="s">
        <v>310</v>
      </c>
      <c r="D70" s="35">
        <v>43500</v>
      </c>
      <c r="E70" s="35"/>
      <c r="F70" s="35"/>
      <c r="G70" s="35"/>
    </row>
    <row r="71" spans="1:7" ht="18.75" hidden="1" x14ac:dyDescent="0.25">
      <c r="A71" s="35">
        <v>68</v>
      </c>
      <c r="B71" s="36">
        <v>44857</v>
      </c>
      <c r="C71" s="35" t="s">
        <v>311</v>
      </c>
      <c r="D71" s="35">
        <v>14500</v>
      </c>
      <c r="E71" s="35"/>
      <c r="F71" s="35"/>
      <c r="G71" s="35"/>
    </row>
    <row r="72" spans="1:7" ht="18.75" x14ac:dyDescent="0.25">
      <c r="A72" s="35">
        <v>69</v>
      </c>
      <c r="B72" s="36">
        <v>44857</v>
      </c>
      <c r="C72" s="35" t="s">
        <v>55</v>
      </c>
      <c r="D72" s="35">
        <v>400</v>
      </c>
      <c r="E72" s="35"/>
      <c r="F72" s="35">
        <v>1</v>
      </c>
      <c r="G72" s="35"/>
    </row>
    <row r="73" spans="1:7" ht="18.75" hidden="1" x14ac:dyDescent="0.25">
      <c r="A73" s="35">
        <v>70</v>
      </c>
      <c r="B73" s="36">
        <v>44857</v>
      </c>
      <c r="C73" s="35" t="s">
        <v>130</v>
      </c>
      <c r="D73" s="35">
        <v>1350</v>
      </c>
      <c r="E73" s="35"/>
      <c r="F73" s="35"/>
      <c r="G73" s="35"/>
    </row>
    <row r="74" spans="1:7" ht="18.75" hidden="1" x14ac:dyDescent="0.25">
      <c r="A74" s="35">
        <v>71</v>
      </c>
      <c r="B74" s="36">
        <v>44857</v>
      </c>
      <c r="C74" s="35" t="s">
        <v>95</v>
      </c>
      <c r="D74" s="35">
        <v>200</v>
      </c>
      <c r="E74" s="35"/>
      <c r="F74" s="35"/>
      <c r="G74" s="35"/>
    </row>
    <row r="75" spans="1:7" ht="18.75" x14ac:dyDescent="0.25">
      <c r="A75" s="35">
        <v>72</v>
      </c>
      <c r="B75" s="36">
        <v>44857</v>
      </c>
      <c r="C75" s="35" t="s">
        <v>312</v>
      </c>
      <c r="D75" s="35">
        <v>25</v>
      </c>
      <c r="E75" s="35"/>
      <c r="F75" s="35">
        <v>1</v>
      </c>
      <c r="G75" s="35"/>
    </row>
    <row r="76" spans="1:7" ht="18.75" x14ac:dyDescent="0.25">
      <c r="A76" s="35">
        <v>73</v>
      </c>
      <c r="B76" s="36">
        <v>44857</v>
      </c>
      <c r="C76" s="35" t="s">
        <v>313</v>
      </c>
      <c r="D76" s="35">
        <v>90</v>
      </c>
      <c r="E76" s="35"/>
      <c r="F76" s="35">
        <v>1</v>
      </c>
      <c r="G76" s="35"/>
    </row>
    <row r="77" spans="1:7" ht="18.75" x14ac:dyDescent="0.25">
      <c r="A77" s="35">
        <v>74</v>
      </c>
      <c r="B77" s="36">
        <v>44857</v>
      </c>
      <c r="C77" s="35" t="s">
        <v>314</v>
      </c>
      <c r="D77" s="35">
        <v>1200</v>
      </c>
      <c r="E77" s="35"/>
      <c r="F77" s="35">
        <v>1</v>
      </c>
      <c r="G77" s="35"/>
    </row>
    <row r="78" spans="1:7" ht="18.75" hidden="1" x14ac:dyDescent="0.25">
      <c r="A78" s="35">
        <v>75</v>
      </c>
      <c r="B78" s="36">
        <v>44857</v>
      </c>
      <c r="C78" s="35" t="s">
        <v>315</v>
      </c>
      <c r="D78" s="35"/>
      <c r="E78" s="35">
        <v>40000</v>
      </c>
      <c r="F78" s="35"/>
      <c r="G78" s="35"/>
    </row>
    <row r="79" spans="1:7" ht="18.75" hidden="1" x14ac:dyDescent="0.25">
      <c r="A79" s="35">
        <v>76</v>
      </c>
      <c r="B79" s="36">
        <v>44848</v>
      </c>
      <c r="C79" s="35" t="s">
        <v>317</v>
      </c>
      <c r="D79" s="35">
        <v>930</v>
      </c>
      <c r="E79" s="35"/>
      <c r="F79" s="35" t="s">
        <v>353</v>
      </c>
      <c r="G79" s="35"/>
    </row>
    <row r="80" spans="1:7" ht="18.75" hidden="1" x14ac:dyDescent="0.25">
      <c r="A80" s="35">
        <v>77</v>
      </c>
      <c r="B80" s="36">
        <v>44848</v>
      </c>
      <c r="C80" s="35" t="s">
        <v>316</v>
      </c>
      <c r="D80" s="35">
        <v>310</v>
      </c>
      <c r="E80" s="35"/>
      <c r="F80" s="35" t="s">
        <v>353</v>
      </c>
      <c r="G80" s="35"/>
    </row>
    <row r="81" spans="1:7" ht="18.75" hidden="1" x14ac:dyDescent="0.25">
      <c r="A81" s="194">
        <v>78</v>
      </c>
      <c r="B81" s="195">
        <v>44858</v>
      </c>
      <c r="C81" s="194" t="s">
        <v>95</v>
      </c>
      <c r="D81" s="194">
        <v>50</v>
      </c>
      <c r="E81" s="194"/>
      <c r="F81" s="194"/>
      <c r="G81" s="194"/>
    </row>
    <row r="82" spans="1:7" ht="18.75" x14ac:dyDescent="0.25">
      <c r="A82" s="196">
        <v>79</v>
      </c>
      <c r="B82" s="197">
        <v>44858</v>
      </c>
      <c r="C82" s="196" t="s">
        <v>146</v>
      </c>
      <c r="D82" s="196">
        <v>775</v>
      </c>
      <c r="E82" s="196"/>
      <c r="F82" s="196">
        <v>1</v>
      </c>
      <c r="G82" s="196"/>
    </row>
    <row r="83" spans="1:7" ht="18.75" x14ac:dyDescent="0.25">
      <c r="A83" s="35">
        <v>80</v>
      </c>
      <c r="B83" s="36">
        <v>44858</v>
      </c>
      <c r="C83" s="35" t="s">
        <v>319</v>
      </c>
      <c r="D83" s="35">
        <v>270</v>
      </c>
      <c r="E83" s="35"/>
      <c r="F83" s="35">
        <v>1</v>
      </c>
      <c r="G83" s="35"/>
    </row>
    <row r="84" spans="1:7" ht="18.75" hidden="1" x14ac:dyDescent="0.25">
      <c r="A84" s="35">
        <v>81</v>
      </c>
      <c r="B84" s="36">
        <v>44859</v>
      </c>
      <c r="C84" s="35" t="s">
        <v>321</v>
      </c>
      <c r="D84" s="35"/>
      <c r="E84" s="35">
        <v>10000</v>
      </c>
      <c r="F84" s="35"/>
      <c r="G84" s="35"/>
    </row>
    <row r="85" spans="1:7" ht="18.75" hidden="1" x14ac:dyDescent="0.25">
      <c r="A85" s="35">
        <v>82</v>
      </c>
      <c r="B85" s="36">
        <v>44863</v>
      </c>
      <c r="C85" s="215" t="s">
        <v>354</v>
      </c>
      <c r="D85" s="35"/>
      <c r="E85" s="35">
        <v>5000</v>
      </c>
      <c r="F85" s="35"/>
      <c r="G85" s="35"/>
    </row>
    <row r="86" spans="1:7" ht="18.75" hidden="1" x14ac:dyDescent="0.25">
      <c r="A86" s="35">
        <v>83</v>
      </c>
      <c r="B86" s="36">
        <v>44864</v>
      </c>
      <c r="C86" s="35" t="s">
        <v>81</v>
      </c>
      <c r="D86" s="35">
        <v>100</v>
      </c>
      <c r="E86" s="35"/>
      <c r="F86" s="35"/>
      <c r="G86" s="35"/>
    </row>
    <row r="87" spans="1:7" ht="18.75" x14ac:dyDescent="0.25">
      <c r="A87" s="35">
        <v>84</v>
      </c>
      <c r="B87" s="36">
        <v>44864</v>
      </c>
      <c r="C87" s="35" t="s">
        <v>107</v>
      </c>
      <c r="D87" s="35">
        <v>100</v>
      </c>
      <c r="E87" s="35"/>
      <c r="F87" s="35">
        <v>1</v>
      </c>
      <c r="G87" s="35"/>
    </row>
    <row r="88" spans="1:7" ht="18.75" hidden="1" x14ac:dyDescent="0.25">
      <c r="A88" s="35">
        <v>85</v>
      </c>
      <c r="B88" s="36">
        <v>44864</v>
      </c>
      <c r="C88" s="35" t="s">
        <v>355</v>
      </c>
      <c r="D88" s="35">
        <v>3000</v>
      </c>
      <c r="E88" s="35"/>
      <c r="F88" s="35"/>
      <c r="G88" s="35"/>
    </row>
    <row r="89" spans="1:7" ht="18.75" hidden="1" x14ac:dyDescent="0.25">
      <c r="A89" s="35">
        <v>86</v>
      </c>
      <c r="B89" s="36">
        <v>44864</v>
      </c>
      <c r="C89" s="35" t="s">
        <v>356</v>
      </c>
      <c r="D89" s="35">
        <v>2000</v>
      </c>
      <c r="E89" s="35"/>
      <c r="F89" s="35"/>
      <c r="G89" s="35"/>
    </row>
    <row r="90" spans="1:7" ht="18.75" hidden="1" x14ac:dyDescent="0.25">
      <c r="A90" s="35">
        <v>87</v>
      </c>
      <c r="B90" s="36">
        <v>44864</v>
      </c>
      <c r="C90" s="35" t="s">
        <v>95</v>
      </c>
      <c r="D90" s="35">
        <v>430</v>
      </c>
      <c r="E90" s="35"/>
      <c r="F90" s="35"/>
      <c r="G90" s="35"/>
    </row>
    <row r="91" spans="1:7" ht="18.75" hidden="1" x14ac:dyDescent="0.25">
      <c r="A91" s="35">
        <v>88</v>
      </c>
      <c r="B91" s="36">
        <v>44864</v>
      </c>
      <c r="C91" s="215" t="s">
        <v>111</v>
      </c>
      <c r="D91" s="215">
        <v>150</v>
      </c>
      <c r="E91" s="215"/>
      <c r="F91" s="215"/>
      <c r="G91" s="215"/>
    </row>
    <row r="92" spans="1:7" ht="18.75" hidden="1" x14ac:dyDescent="0.25">
      <c r="A92" s="35">
        <v>89</v>
      </c>
      <c r="B92" s="36">
        <v>44864</v>
      </c>
      <c r="C92" s="215" t="s">
        <v>49</v>
      </c>
      <c r="D92" s="215">
        <v>350</v>
      </c>
      <c r="E92" s="215"/>
      <c r="F92" s="215"/>
      <c r="G92" s="215"/>
    </row>
    <row r="93" spans="1:7" ht="18.75" x14ac:dyDescent="0.25">
      <c r="A93" s="35">
        <v>90</v>
      </c>
      <c r="B93" s="36">
        <v>44864</v>
      </c>
      <c r="C93" s="215" t="s">
        <v>55</v>
      </c>
      <c r="D93" s="215">
        <v>1000</v>
      </c>
      <c r="E93" s="215"/>
      <c r="F93" s="215">
        <v>1</v>
      </c>
      <c r="G93" s="215"/>
    </row>
    <row r="94" spans="1:7" ht="18.75" x14ac:dyDescent="0.25">
      <c r="A94" s="35">
        <v>91</v>
      </c>
      <c r="B94" s="36">
        <v>44864</v>
      </c>
      <c r="C94" s="215" t="s">
        <v>56</v>
      </c>
      <c r="D94" s="215">
        <v>300</v>
      </c>
      <c r="E94" s="215"/>
      <c r="F94" s="215">
        <v>1</v>
      </c>
      <c r="G94" s="215"/>
    </row>
    <row r="95" spans="1:7" ht="18.75" hidden="1" x14ac:dyDescent="0.25">
      <c r="A95" s="35">
        <v>92</v>
      </c>
      <c r="B95" s="36">
        <v>44864</v>
      </c>
      <c r="C95" s="215" t="s">
        <v>359</v>
      </c>
      <c r="D95" s="215"/>
      <c r="E95" s="215">
        <v>35000</v>
      </c>
      <c r="F95" s="215"/>
      <c r="G95" s="215"/>
    </row>
    <row r="96" spans="1:7" ht="18.75" hidden="1" x14ac:dyDescent="0.25">
      <c r="A96" s="35">
        <v>93</v>
      </c>
      <c r="B96" s="36">
        <v>44865</v>
      </c>
      <c r="C96" s="215" t="s">
        <v>131</v>
      </c>
      <c r="D96" s="215">
        <v>460</v>
      </c>
      <c r="E96" s="215"/>
      <c r="F96" s="215"/>
      <c r="G96" s="215"/>
    </row>
    <row r="97" spans="1:7" ht="18.75" x14ac:dyDescent="0.25">
      <c r="A97" s="35">
        <v>94</v>
      </c>
      <c r="B97" s="36">
        <v>44865</v>
      </c>
      <c r="C97" s="215" t="s">
        <v>363</v>
      </c>
      <c r="D97" s="215">
        <v>680</v>
      </c>
      <c r="E97" s="215"/>
      <c r="F97" s="215">
        <v>1</v>
      </c>
      <c r="G97" s="215"/>
    </row>
    <row r="98" spans="1:7" ht="18.75" x14ac:dyDescent="0.25">
      <c r="A98" s="35">
        <v>95</v>
      </c>
      <c r="B98" s="36">
        <v>44865</v>
      </c>
      <c r="C98" s="215" t="s">
        <v>364</v>
      </c>
      <c r="D98" s="215">
        <v>600</v>
      </c>
      <c r="E98" s="215"/>
      <c r="F98" s="215">
        <v>1</v>
      </c>
      <c r="G98" s="215"/>
    </row>
    <row r="99" spans="1:7" ht="18.75" hidden="1" x14ac:dyDescent="0.25">
      <c r="A99" s="35">
        <v>96</v>
      </c>
      <c r="B99" s="36">
        <v>44865</v>
      </c>
      <c r="C99" s="215"/>
      <c r="D99" s="215"/>
      <c r="E99" s="215"/>
      <c r="F99" s="215"/>
      <c r="G99" s="215"/>
    </row>
    <row r="100" spans="1:7" ht="18.75" hidden="1" x14ac:dyDescent="0.25">
      <c r="A100" s="35">
        <v>97</v>
      </c>
      <c r="B100" s="36"/>
      <c r="C100" s="215"/>
      <c r="D100" s="215"/>
      <c r="E100" s="215"/>
      <c r="F100" s="215"/>
      <c r="G100" s="215"/>
    </row>
    <row r="101" spans="1:7" ht="18.75" hidden="1" x14ac:dyDescent="0.25">
      <c r="A101" s="35">
        <v>98</v>
      </c>
      <c r="B101" s="36"/>
      <c r="C101" s="215"/>
      <c r="D101" s="215"/>
      <c r="E101" s="215"/>
      <c r="F101" s="215"/>
      <c r="G101" s="215"/>
    </row>
    <row r="102" spans="1:7" ht="18.75" hidden="1" x14ac:dyDescent="0.25">
      <c r="A102" s="35">
        <v>99</v>
      </c>
      <c r="B102" s="36"/>
      <c r="C102" s="215"/>
      <c r="D102" s="215"/>
      <c r="E102" s="215"/>
      <c r="F102" s="215"/>
      <c r="G102" s="215"/>
    </row>
    <row r="103" spans="1:7" ht="18.75" hidden="1" x14ac:dyDescent="0.25">
      <c r="A103" s="35">
        <v>100</v>
      </c>
      <c r="B103" s="36"/>
      <c r="C103" s="215"/>
      <c r="D103" s="215"/>
      <c r="E103" s="215"/>
      <c r="F103" s="215"/>
      <c r="G103" s="215"/>
    </row>
    <row r="104" spans="1:7" ht="18.75" hidden="1" x14ac:dyDescent="0.25">
      <c r="A104" s="35">
        <v>101</v>
      </c>
      <c r="B104" s="36"/>
      <c r="C104" s="215"/>
      <c r="D104" s="215"/>
      <c r="E104" s="215"/>
      <c r="F104" s="215"/>
      <c r="G104" s="215"/>
    </row>
    <row r="105" spans="1:7" ht="18.75" hidden="1" x14ac:dyDescent="0.25">
      <c r="A105" s="35">
        <v>102</v>
      </c>
      <c r="B105" s="36"/>
      <c r="C105" s="215"/>
      <c r="D105" s="215"/>
      <c r="E105" s="215"/>
      <c r="F105" s="215"/>
      <c r="G105" s="215"/>
    </row>
    <row r="106" spans="1:7" ht="18.75" hidden="1" x14ac:dyDescent="0.25">
      <c r="A106" s="35">
        <v>103</v>
      </c>
      <c r="B106" s="36"/>
      <c r="C106" s="215"/>
      <c r="D106" s="215"/>
      <c r="E106" s="215"/>
      <c r="F106" s="215"/>
      <c r="G106" s="215"/>
    </row>
    <row r="107" spans="1:7" ht="18.75" hidden="1" x14ac:dyDescent="0.25">
      <c r="A107" s="35">
        <v>104</v>
      </c>
      <c r="B107" s="36"/>
      <c r="C107" s="215"/>
      <c r="D107" s="215"/>
      <c r="E107" s="215"/>
      <c r="F107" s="215"/>
      <c r="G107" s="215"/>
    </row>
    <row r="108" spans="1:7" ht="18.75" hidden="1" x14ac:dyDescent="0.25">
      <c r="A108" s="35">
        <v>105</v>
      </c>
      <c r="B108" s="36"/>
      <c r="C108" s="215"/>
      <c r="D108" s="215"/>
      <c r="E108" s="215"/>
      <c r="F108" s="215"/>
      <c r="G108" s="215"/>
    </row>
    <row r="109" spans="1:7" ht="18.75" hidden="1" x14ac:dyDescent="0.25">
      <c r="A109" s="35">
        <v>106</v>
      </c>
      <c r="B109" s="36"/>
      <c r="C109" s="215"/>
      <c r="D109" s="215"/>
      <c r="E109" s="215"/>
      <c r="F109" s="215"/>
      <c r="G109" s="215"/>
    </row>
    <row r="110" spans="1:7" ht="18.75" hidden="1" x14ac:dyDescent="0.25">
      <c r="A110" s="35">
        <v>107</v>
      </c>
      <c r="B110" s="36"/>
      <c r="C110" s="215"/>
      <c r="D110" s="215"/>
      <c r="E110" s="215"/>
      <c r="F110" s="215"/>
      <c r="G110" s="215"/>
    </row>
    <row r="111" spans="1:7" ht="18.75" hidden="1" x14ac:dyDescent="0.25">
      <c r="A111" s="35">
        <v>108</v>
      </c>
      <c r="B111" s="36"/>
      <c r="C111" s="215"/>
      <c r="D111" s="215"/>
      <c r="E111" s="215"/>
      <c r="F111" s="215"/>
      <c r="G111" s="215"/>
    </row>
    <row r="112" spans="1:7" ht="18.75" hidden="1" x14ac:dyDescent="0.25">
      <c r="A112" s="35">
        <v>109</v>
      </c>
      <c r="B112" s="36"/>
      <c r="C112" s="215"/>
      <c r="D112" s="215"/>
      <c r="E112" s="215"/>
      <c r="F112" s="215"/>
      <c r="G112" s="215"/>
    </row>
    <row r="113" spans="1:7" ht="18.75" hidden="1" x14ac:dyDescent="0.25">
      <c r="A113" s="35">
        <v>110</v>
      </c>
      <c r="B113" s="38"/>
      <c r="C113" s="39"/>
      <c r="D113" s="39"/>
      <c r="E113" s="39"/>
      <c r="F113" s="39"/>
      <c r="G113" s="40"/>
    </row>
    <row r="114" spans="1:7" ht="19.5" hidden="1" thickTop="1" x14ac:dyDescent="0.25">
      <c r="A114" s="41"/>
      <c r="B114" s="42"/>
      <c r="C114" s="41" t="s">
        <v>58</v>
      </c>
      <c r="D114" s="43">
        <f>SUBTOTAL(109,D4:D113)</f>
        <v>19843</v>
      </c>
      <c r="E114" s="43"/>
      <c r="F114" s="41"/>
      <c r="G114" s="41"/>
    </row>
    <row r="115" spans="1:7" ht="18.75" hidden="1" x14ac:dyDescent="0.25">
      <c r="A115" s="44"/>
      <c r="B115" s="45"/>
      <c r="C115" s="44" t="s">
        <v>59</v>
      </c>
      <c r="D115" s="46"/>
      <c r="E115" s="46">
        <f>SUBTOTAL(109,E4:E114)</f>
        <v>0</v>
      </c>
      <c r="F115" s="44"/>
      <c r="G115" s="44"/>
    </row>
    <row r="116" spans="1:7" ht="18.75" x14ac:dyDescent="0.25">
      <c r="A116" s="44"/>
      <c r="B116" s="45"/>
      <c r="C116" s="44" t="s">
        <v>60</v>
      </c>
      <c r="D116" s="46">
        <f>E115-D114</f>
        <v>-19843</v>
      </c>
      <c r="E116" s="46"/>
      <c r="F116" s="47">
        <v>44865</v>
      </c>
      <c r="G116" s="44"/>
    </row>
    <row r="117" spans="1:7" ht="18.75" x14ac:dyDescent="0.25">
      <c r="A117" s="35"/>
      <c r="B117" s="36"/>
      <c r="C117" s="35"/>
      <c r="D117" s="35"/>
      <c r="E117" s="35"/>
      <c r="F117" s="35"/>
      <c r="G117" s="35"/>
    </row>
    <row r="118" spans="1:7" ht="18.75" x14ac:dyDescent="0.25">
      <c r="A118" s="445" t="s">
        <v>69</v>
      </c>
      <c r="B118" s="445"/>
      <c r="C118" s="35"/>
      <c r="D118" s="35"/>
      <c r="E118" s="35"/>
      <c r="F118" s="35" t="s">
        <v>70</v>
      </c>
      <c r="G118" s="35"/>
    </row>
    <row r="119" spans="1:7" ht="18.75" x14ac:dyDescent="0.25">
      <c r="A119" s="35" t="s">
        <v>71</v>
      </c>
      <c r="B119" s="36"/>
      <c r="C119" s="35"/>
      <c r="D119" s="35"/>
      <c r="E119" s="35"/>
      <c r="F119" s="35" t="s">
        <v>71</v>
      </c>
      <c r="G119" s="35"/>
    </row>
    <row r="120" spans="1:7" ht="18.75" x14ac:dyDescent="0.25">
      <c r="A120" s="445" t="s">
        <v>72</v>
      </c>
      <c r="B120" s="445"/>
      <c r="C120" s="35"/>
      <c r="D120" s="35"/>
      <c r="E120" s="35"/>
      <c r="F120" s="35"/>
      <c r="G120" s="35"/>
    </row>
    <row r="121" spans="1:7" ht="18.75" x14ac:dyDescent="0.25">
      <c r="A121" s="35" t="s">
        <v>71</v>
      </c>
      <c r="B121" s="36"/>
      <c r="C121" s="35"/>
      <c r="D121" s="35"/>
      <c r="E121" s="35"/>
      <c r="F121" s="35"/>
      <c r="G121" s="35"/>
    </row>
    <row r="122" spans="1:7" ht="18.75" x14ac:dyDescent="0.25">
      <c r="A122" s="35"/>
      <c r="B122" s="36"/>
      <c r="C122" s="35"/>
      <c r="D122" s="35"/>
      <c r="E122" s="35"/>
      <c r="F122" s="35"/>
      <c r="G122" s="35"/>
    </row>
    <row r="123" spans="1:7" ht="18.75" x14ac:dyDescent="0.25">
      <c r="A123" s="35"/>
      <c r="B123" s="36"/>
      <c r="C123" s="35"/>
      <c r="D123" s="35"/>
      <c r="E123" s="35"/>
      <c r="F123" s="35"/>
      <c r="G123" s="35"/>
    </row>
    <row r="124" spans="1:7" ht="18.75" x14ac:dyDescent="0.25">
      <c r="A124" s="35"/>
      <c r="B124" s="36"/>
      <c r="C124" s="35"/>
      <c r="D124" s="35"/>
      <c r="E124" s="35"/>
      <c r="F124" s="35"/>
      <c r="G124" s="35"/>
    </row>
  </sheetData>
  <mergeCells count="3">
    <mergeCell ref="A1:G1"/>
    <mergeCell ref="A118:B118"/>
    <mergeCell ref="A120:B120"/>
  </mergeCells>
  <pageMargins left="0.7" right="0.7" top="0.75" bottom="0.75" header="0.3" footer="0.3"/>
  <pageSetup paperSize="9" scale="76" orientation="portrait" r:id="rId1"/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G121"/>
  <sheetViews>
    <sheetView rightToLeft="1" topLeftCell="A109" workbookViewId="0">
      <selection activeCell="E112" sqref="E112"/>
    </sheetView>
  </sheetViews>
  <sheetFormatPr defaultRowHeight="21.75" customHeight="1" x14ac:dyDescent="0.25"/>
  <cols>
    <col min="1" max="1" width="7.42578125" bestFit="1" customWidth="1"/>
    <col min="2" max="2" width="13.42578125" bestFit="1" customWidth="1"/>
    <col min="3" max="3" width="25.140625" bestFit="1" customWidth="1"/>
    <col min="4" max="5" width="16" bestFit="1" customWidth="1"/>
    <col min="6" max="6" width="23.42578125" bestFit="1" customWidth="1"/>
    <col min="7" max="7" width="10.7109375" bestFit="1" customWidth="1"/>
  </cols>
  <sheetData>
    <row r="1" spans="1:7" ht="21.75" customHeight="1" x14ac:dyDescent="0.25">
      <c r="A1" s="445" t="s">
        <v>61</v>
      </c>
      <c r="B1" s="445"/>
      <c r="C1" s="445"/>
      <c r="D1" s="445"/>
      <c r="E1" s="445"/>
      <c r="F1" s="445"/>
      <c r="G1" s="445"/>
    </row>
    <row r="2" spans="1:7" ht="21.75" customHeight="1" x14ac:dyDescent="0.25">
      <c r="A2" s="35"/>
      <c r="B2" s="36" t="s">
        <v>62</v>
      </c>
      <c r="C2" s="35" t="s">
        <v>63</v>
      </c>
      <c r="D2" s="35"/>
      <c r="E2" s="35"/>
      <c r="F2" s="35"/>
      <c r="G2" s="35"/>
    </row>
    <row r="3" spans="1:7" ht="21.75" customHeight="1" x14ac:dyDescent="0.25">
      <c r="A3" s="35" t="s">
        <v>0</v>
      </c>
      <c r="B3" s="36" t="s">
        <v>18</v>
      </c>
      <c r="C3" s="35" t="s">
        <v>64</v>
      </c>
      <c r="D3" s="35" t="s">
        <v>65</v>
      </c>
      <c r="E3" s="35" t="s">
        <v>66</v>
      </c>
      <c r="F3" s="35" t="s">
        <v>67</v>
      </c>
      <c r="G3" s="35" t="s">
        <v>68</v>
      </c>
    </row>
    <row r="4" spans="1:7" ht="21.75" customHeight="1" x14ac:dyDescent="0.25">
      <c r="A4" s="35">
        <v>1</v>
      </c>
      <c r="B4" s="36">
        <v>44805</v>
      </c>
      <c r="C4" s="35" t="s">
        <v>73</v>
      </c>
      <c r="D4" s="35"/>
      <c r="E4" s="35">
        <v>5000</v>
      </c>
      <c r="F4" s="35"/>
      <c r="G4" s="35"/>
    </row>
    <row r="5" spans="1:7" ht="21.75" customHeight="1" x14ac:dyDescent="0.25">
      <c r="A5" s="35">
        <v>2</v>
      </c>
      <c r="B5" s="36">
        <v>44805</v>
      </c>
      <c r="C5" s="35" t="s">
        <v>74</v>
      </c>
      <c r="D5" s="35">
        <v>2000</v>
      </c>
      <c r="E5" s="35"/>
      <c r="F5" s="35"/>
      <c r="G5" s="35"/>
    </row>
    <row r="6" spans="1:7" ht="21.75" customHeight="1" x14ac:dyDescent="0.25">
      <c r="A6" s="35">
        <v>3</v>
      </c>
      <c r="B6" s="36">
        <v>44805</v>
      </c>
      <c r="C6" s="35" t="s">
        <v>75</v>
      </c>
      <c r="D6" s="35">
        <v>540</v>
      </c>
      <c r="E6" s="35"/>
      <c r="F6" s="35"/>
      <c r="G6" s="35"/>
    </row>
    <row r="7" spans="1:7" ht="21.75" customHeight="1" x14ac:dyDescent="0.25">
      <c r="A7" s="35">
        <v>4</v>
      </c>
      <c r="B7" s="36">
        <v>44805</v>
      </c>
      <c r="C7" s="35" t="s">
        <v>76</v>
      </c>
      <c r="D7" s="35">
        <v>150</v>
      </c>
      <c r="E7" s="35"/>
      <c r="F7" s="35"/>
      <c r="G7" s="35"/>
    </row>
    <row r="8" spans="1:7" ht="21.75" customHeight="1" x14ac:dyDescent="0.25">
      <c r="A8" s="35">
        <v>5</v>
      </c>
      <c r="B8" s="36">
        <v>44805</v>
      </c>
      <c r="C8" s="35" t="s">
        <v>77</v>
      </c>
      <c r="D8" s="35">
        <v>45</v>
      </c>
      <c r="E8" s="35"/>
      <c r="F8" s="35"/>
      <c r="G8" s="35"/>
    </row>
    <row r="9" spans="1:7" ht="21.75" customHeight="1" x14ac:dyDescent="0.25">
      <c r="A9" s="35">
        <v>6</v>
      </c>
      <c r="B9" s="36">
        <v>44805</v>
      </c>
      <c r="C9" s="35" t="s">
        <v>78</v>
      </c>
      <c r="D9" s="35">
        <v>200</v>
      </c>
      <c r="E9" s="35"/>
      <c r="F9" s="35"/>
      <c r="G9" s="35"/>
    </row>
    <row r="10" spans="1:7" ht="21.75" customHeight="1" x14ac:dyDescent="0.3">
      <c r="A10" s="35">
        <v>7</v>
      </c>
      <c r="B10" s="36">
        <v>44808</v>
      </c>
      <c r="C10" s="37" t="s">
        <v>79</v>
      </c>
      <c r="D10" s="35">
        <v>120</v>
      </c>
      <c r="E10" s="35"/>
      <c r="F10" s="35"/>
      <c r="G10" s="35"/>
    </row>
    <row r="11" spans="1:7" ht="21.75" customHeight="1" x14ac:dyDescent="0.3">
      <c r="A11" s="35">
        <v>8</v>
      </c>
      <c r="B11" s="36">
        <v>44808</v>
      </c>
      <c r="C11" s="37" t="s">
        <v>49</v>
      </c>
      <c r="D11" s="35">
        <v>130</v>
      </c>
      <c r="E11" s="35"/>
      <c r="F11" s="35"/>
      <c r="G11" s="35"/>
    </row>
    <row r="12" spans="1:7" ht="21.75" customHeight="1" x14ac:dyDescent="0.25">
      <c r="A12" s="35">
        <v>9</v>
      </c>
      <c r="B12" s="36">
        <v>44808</v>
      </c>
      <c r="C12" s="35" t="s">
        <v>80</v>
      </c>
      <c r="D12" s="35">
        <v>15</v>
      </c>
      <c r="E12" s="35"/>
      <c r="F12" s="35"/>
      <c r="G12" s="35"/>
    </row>
    <row r="13" spans="1:7" ht="21.75" customHeight="1" x14ac:dyDescent="0.25">
      <c r="A13" s="35">
        <v>10</v>
      </c>
      <c r="B13" s="36">
        <v>44808</v>
      </c>
      <c r="C13" s="35" t="s">
        <v>81</v>
      </c>
      <c r="D13" s="35">
        <v>300</v>
      </c>
      <c r="E13" s="35"/>
      <c r="F13" s="35" t="s">
        <v>28</v>
      </c>
      <c r="G13" s="35"/>
    </row>
    <row r="14" spans="1:7" ht="21.75" customHeight="1" x14ac:dyDescent="0.25">
      <c r="A14" s="35">
        <v>11</v>
      </c>
      <c r="B14" s="36">
        <v>44808</v>
      </c>
      <c r="C14" s="35" t="s">
        <v>82</v>
      </c>
      <c r="D14" s="35">
        <v>300</v>
      </c>
      <c r="E14" s="35"/>
      <c r="F14" s="35"/>
      <c r="G14" s="35"/>
    </row>
    <row r="15" spans="1:7" ht="21.75" customHeight="1" x14ac:dyDescent="0.25">
      <c r="A15" s="35">
        <v>12</v>
      </c>
      <c r="B15" s="36">
        <v>44808</v>
      </c>
      <c r="C15" s="35" t="s">
        <v>83</v>
      </c>
      <c r="D15" s="35">
        <v>450</v>
      </c>
      <c r="E15" s="35"/>
      <c r="F15" s="35"/>
      <c r="G15" s="35"/>
    </row>
    <row r="16" spans="1:7" ht="21.75" customHeight="1" x14ac:dyDescent="0.25">
      <c r="A16" s="35">
        <v>13</v>
      </c>
      <c r="B16" s="36">
        <v>44808</v>
      </c>
      <c r="C16" s="35" t="s">
        <v>84</v>
      </c>
      <c r="D16" s="35">
        <v>130</v>
      </c>
      <c r="E16" s="35"/>
      <c r="F16" s="35"/>
      <c r="G16" s="35"/>
    </row>
    <row r="17" spans="1:7" ht="21.75" customHeight="1" x14ac:dyDescent="0.25">
      <c r="A17" s="35">
        <v>14</v>
      </c>
      <c r="B17" s="36">
        <v>44808</v>
      </c>
      <c r="C17" s="35" t="s">
        <v>85</v>
      </c>
      <c r="D17" s="35">
        <v>337</v>
      </c>
      <c r="E17" s="35"/>
      <c r="F17" s="35"/>
      <c r="G17" s="35"/>
    </row>
    <row r="18" spans="1:7" ht="21.75" customHeight="1" x14ac:dyDescent="0.25">
      <c r="A18" s="35">
        <v>15</v>
      </c>
      <c r="B18" s="36">
        <v>44808</v>
      </c>
      <c r="C18" s="35" t="s">
        <v>86</v>
      </c>
      <c r="D18" s="35"/>
      <c r="E18" s="35">
        <v>10000</v>
      </c>
      <c r="F18" s="35"/>
      <c r="G18" s="35"/>
    </row>
    <row r="19" spans="1:7" ht="21.75" customHeight="1" x14ac:dyDescent="0.25">
      <c r="A19" s="35">
        <v>16</v>
      </c>
      <c r="B19" s="36">
        <v>44809</v>
      </c>
      <c r="C19" s="35" t="s">
        <v>52</v>
      </c>
      <c r="D19" s="35">
        <v>200</v>
      </c>
      <c r="E19" s="35"/>
      <c r="F19" s="35"/>
      <c r="G19" s="35"/>
    </row>
    <row r="20" spans="1:7" ht="21.75" customHeight="1" x14ac:dyDescent="0.25">
      <c r="A20" s="35">
        <v>17</v>
      </c>
      <c r="B20" s="36">
        <v>44809</v>
      </c>
      <c r="C20" s="35" t="s">
        <v>80</v>
      </c>
      <c r="D20" s="35">
        <v>50</v>
      </c>
      <c r="E20" s="35"/>
      <c r="F20" s="35"/>
      <c r="G20" s="35"/>
    </row>
    <row r="21" spans="1:7" ht="21.75" customHeight="1" x14ac:dyDescent="0.3">
      <c r="A21" s="35">
        <v>18</v>
      </c>
      <c r="B21" s="36">
        <v>44809</v>
      </c>
      <c r="C21" s="37" t="s">
        <v>49</v>
      </c>
      <c r="D21" s="35">
        <v>130</v>
      </c>
      <c r="E21" s="35"/>
      <c r="F21" s="35"/>
      <c r="G21" s="35"/>
    </row>
    <row r="22" spans="1:7" ht="21.75" customHeight="1" x14ac:dyDescent="0.25">
      <c r="A22" s="35">
        <v>19</v>
      </c>
      <c r="B22" s="36">
        <v>44809</v>
      </c>
      <c r="C22" s="35" t="s">
        <v>87</v>
      </c>
      <c r="D22" s="35">
        <v>100</v>
      </c>
      <c r="E22" s="35"/>
      <c r="F22" s="35"/>
      <c r="G22" s="35"/>
    </row>
    <row r="23" spans="1:7" ht="21.75" customHeight="1" x14ac:dyDescent="0.25">
      <c r="A23" s="35">
        <v>20</v>
      </c>
      <c r="B23" s="36">
        <v>44809</v>
      </c>
      <c r="C23" s="35" t="s">
        <v>83</v>
      </c>
      <c r="D23" s="35">
        <v>900</v>
      </c>
      <c r="E23" s="35"/>
      <c r="F23" s="35"/>
      <c r="G23" s="35"/>
    </row>
    <row r="24" spans="1:7" ht="21.75" customHeight="1" x14ac:dyDescent="0.25">
      <c r="A24" s="35">
        <v>21</v>
      </c>
      <c r="B24" s="36">
        <v>44809</v>
      </c>
      <c r="C24" s="35" t="s">
        <v>88</v>
      </c>
      <c r="D24" s="35">
        <v>4200</v>
      </c>
      <c r="E24" s="35"/>
      <c r="F24" s="35"/>
      <c r="G24" s="35"/>
    </row>
    <row r="25" spans="1:7" ht="21.75" customHeight="1" x14ac:dyDescent="0.25">
      <c r="A25" s="35">
        <v>22</v>
      </c>
      <c r="B25" s="36">
        <v>44810</v>
      </c>
      <c r="C25" s="35" t="s">
        <v>89</v>
      </c>
      <c r="D25" s="35"/>
      <c r="E25" s="35">
        <v>10000</v>
      </c>
      <c r="F25" s="35"/>
      <c r="G25" s="35"/>
    </row>
    <row r="26" spans="1:7" ht="21.75" customHeight="1" x14ac:dyDescent="0.25">
      <c r="A26" s="35">
        <v>23</v>
      </c>
      <c r="B26" s="36">
        <v>44811</v>
      </c>
      <c r="C26" s="35" t="s">
        <v>90</v>
      </c>
      <c r="D26" s="35">
        <v>145</v>
      </c>
      <c r="E26" s="35"/>
      <c r="F26" s="35"/>
      <c r="G26" s="35"/>
    </row>
    <row r="27" spans="1:7" ht="21.75" customHeight="1" x14ac:dyDescent="0.25">
      <c r="A27" s="35">
        <v>24</v>
      </c>
      <c r="B27" s="36">
        <v>44811</v>
      </c>
      <c r="C27" s="35" t="s">
        <v>91</v>
      </c>
      <c r="D27" s="35">
        <v>150</v>
      </c>
      <c r="E27" s="35"/>
      <c r="F27" s="35"/>
      <c r="G27" s="35"/>
    </row>
    <row r="28" spans="1:7" ht="21.75" customHeight="1" x14ac:dyDescent="0.25">
      <c r="A28" s="35">
        <v>25</v>
      </c>
      <c r="B28" s="36">
        <v>44811</v>
      </c>
      <c r="C28" s="35" t="s">
        <v>92</v>
      </c>
      <c r="D28" s="35">
        <v>960</v>
      </c>
      <c r="E28" s="35"/>
      <c r="F28" s="35"/>
      <c r="G28" s="35"/>
    </row>
    <row r="29" spans="1:7" ht="21.75" customHeight="1" x14ac:dyDescent="0.25">
      <c r="A29" s="35">
        <v>26</v>
      </c>
      <c r="B29" s="36">
        <v>44811</v>
      </c>
      <c r="C29" s="35" t="s">
        <v>93</v>
      </c>
      <c r="D29" s="35">
        <v>5515</v>
      </c>
      <c r="E29" s="35"/>
      <c r="F29" s="35"/>
      <c r="G29" s="35"/>
    </row>
    <row r="30" spans="1:7" ht="21.75" customHeight="1" x14ac:dyDescent="0.25">
      <c r="A30" s="35">
        <v>27</v>
      </c>
      <c r="B30" s="36">
        <v>44811</v>
      </c>
      <c r="C30" s="35" t="s">
        <v>94</v>
      </c>
      <c r="D30" s="35">
        <v>170</v>
      </c>
      <c r="E30" s="35"/>
      <c r="F30" s="35"/>
      <c r="G30" s="35"/>
    </row>
    <row r="31" spans="1:7" ht="21.75" customHeight="1" x14ac:dyDescent="0.25">
      <c r="A31" s="35">
        <v>28</v>
      </c>
      <c r="B31" s="36">
        <v>44811</v>
      </c>
      <c r="C31" s="35" t="s">
        <v>87</v>
      </c>
      <c r="D31" s="35">
        <v>200</v>
      </c>
      <c r="E31" s="35"/>
      <c r="F31" s="35"/>
      <c r="G31" s="35"/>
    </row>
    <row r="32" spans="1:7" ht="21.75" customHeight="1" x14ac:dyDescent="0.25">
      <c r="A32" s="35">
        <v>29</v>
      </c>
      <c r="B32" s="36">
        <v>44811</v>
      </c>
      <c r="C32" s="35" t="s">
        <v>95</v>
      </c>
      <c r="D32" s="35">
        <v>220</v>
      </c>
      <c r="E32" s="35"/>
      <c r="F32" s="35"/>
      <c r="G32" s="35"/>
    </row>
    <row r="33" spans="1:7" ht="21.75" customHeight="1" x14ac:dyDescent="0.25">
      <c r="A33" s="35">
        <v>30</v>
      </c>
      <c r="B33" s="36">
        <v>44811</v>
      </c>
      <c r="C33" s="35" t="s">
        <v>96</v>
      </c>
      <c r="D33" s="35">
        <v>62</v>
      </c>
      <c r="E33" s="35"/>
      <c r="F33" s="35"/>
      <c r="G33" s="35"/>
    </row>
    <row r="34" spans="1:7" ht="21.75" customHeight="1" x14ac:dyDescent="0.25">
      <c r="A34" s="35">
        <v>31</v>
      </c>
      <c r="B34" s="36">
        <v>44811</v>
      </c>
      <c r="C34" s="35" t="s">
        <v>97</v>
      </c>
      <c r="D34" s="35">
        <v>130</v>
      </c>
      <c r="E34" s="35"/>
      <c r="F34" s="35"/>
      <c r="G34" s="35"/>
    </row>
    <row r="35" spans="1:7" ht="21.75" customHeight="1" x14ac:dyDescent="0.25">
      <c r="A35" s="35">
        <v>32</v>
      </c>
      <c r="B35" s="36">
        <v>44811</v>
      </c>
      <c r="C35" s="35" t="s">
        <v>98</v>
      </c>
      <c r="D35" s="35">
        <v>350</v>
      </c>
      <c r="E35" s="35"/>
      <c r="F35" s="35"/>
      <c r="G35" s="35"/>
    </row>
    <row r="36" spans="1:7" ht="21.75" customHeight="1" x14ac:dyDescent="0.25">
      <c r="A36" s="35">
        <v>33</v>
      </c>
      <c r="B36" s="36">
        <v>44815</v>
      </c>
      <c r="C36" s="35" t="s">
        <v>99</v>
      </c>
      <c r="D36" s="35"/>
      <c r="E36" s="35">
        <v>2500</v>
      </c>
      <c r="F36" s="35"/>
      <c r="G36" s="35"/>
    </row>
    <row r="37" spans="1:7" ht="21.75" customHeight="1" x14ac:dyDescent="0.25">
      <c r="A37" s="35">
        <v>34</v>
      </c>
      <c r="B37" s="36">
        <v>44815</v>
      </c>
      <c r="C37" s="35" t="s">
        <v>100</v>
      </c>
      <c r="D37" s="35">
        <v>310</v>
      </c>
      <c r="E37" s="35"/>
      <c r="F37" s="35"/>
      <c r="G37" s="35"/>
    </row>
    <row r="38" spans="1:7" ht="21.75" customHeight="1" x14ac:dyDescent="0.25">
      <c r="A38" s="35">
        <v>35</v>
      </c>
      <c r="B38" s="36">
        <v>44815</v>
      </c>
      <c r="C38" s="35" t="s">
        <v>101</v>
      </c>
      <c r="D38" s="35">
        <v>390</v>
      </c>
      <c r="E38" s="35"/>
      <c r="F38" s="35"/>
      <c r="G38" s="35"/>
    </row>
    <row r="39" spans="1:7" ht="21.75" customHeight="1" x14ac:dyDescent="0.25">
      <c r="A39" s="35">
        <v>36</v>
      </c>
      <c r="B39" s="36">
        <v>44815</v>
      </c>
      <c r="C39" s="35" t="s">
        <v>102</v>
      </c>
      <c r="D39" s="35">
        <v>2000</v>
      </c>
      <c r="E39" s="35"/>
      <c r="F39" s="35"/>
      <c r="G39" s="35"/>
    </row>
    <row r="40" spans="1:7" ht="21.75" customHeight="1" x14ac:dyDescent="0.25">
      <c r="A40" s="35">
        <v>37</v>
      </c>
      <c r="B40" s="36">
        <v>44815</v>
      </c>
      <c r="C40" s="35" t="s">
        <v>103</v>
      </c>
      <c r="D40" s="35">
        <v>5400</v>
      </c>
      <c r="E40" s="35"/>
      <c r="F40" s="35"/>
      <c r="G40" s="35"/>
    </row>
    <row r="41" spans="1:7" ht="21.75" customHeight="1" x14ac:dyDescent="0.25">
      <c r="A41" s="35">
        <v>38</v>
      </c>
      <c r="B41" s="36">
        <v>44815</v>
      </c>
      <c r="C41" s="35" t="s">
        <v>52</v>
      </c>
      <c r="D41" s="35">
        <v>200</v>
      </c>
      <c r="E41" s="35"/>
      <c r="F41" s="35"/>
      <c r="G41" s="35"/>
    </row>
    <row r="42" spans="1:7" ht="21.75" customHeight="1" x14ac:dyDescent="0.25">
      <c r="A42" s="35">
        <v>39</v>
      </c>
      <c r="B42" s="36">
        <v>44815</v>
      </c>
      <c r="C42" s="35" t="s">
        <v>49</v>
      </c>
      <c r="D42" s="35">
        <v>350</v>
      </c>
      <c r="E42" s="35"/>
      <c r="F42" s="35"/>
      <c r="G42" s="35"/>
    </row>
    <row r="43" spans="1:7" ht="21.75" customHeight="1" x14ac:dyDescent="0.25">
      <c r="A43" s="35">
        <v>40</v>
      </c>
      <c r="B43" s="36">
        <v>44815</v>
      </c>
      <c r="C43" s="35" t="s">
        <v>104</v>
      </c>
      <c r="D43" s="35">
        <v>100</v>
      </c>
      <c r="E43" s="35"/>
      <c r="F43" s="35"/>
      <c r="G43" s="35"/>
    </row>
    <row r="44" spans="1:7" ht="21.75" customHeight="1" x14ac:dyDescent="0.25">
      <c r="A44" s="35">
        <v>41</v>
      </c>
      <c r="B44" s="36">
        <v>44815</v>
      </c>
      <c r="C44" s="35" t="s">
        <v>49</v>
      </c>
      <c r="D44" s="35">
        <v>750</v>
      </c>
      <c r="E44" s="35"/>
      <c r="F44" s="35"/>
      <c r="G44" s="35"/>
    </row>
    <row r="45" spans="1:7" ht="21.75" customHeight="1" x14ac:dyDescent="0.25">
      <c r="A45" s="35">
        <v>42</v>
      </c>
      <c r="B45" s="36">
        <v>44815</v>
      </c>
      <c r="C45" s="35" t="s">
        <v>105</v>
      </c>
      <c r="D45" s="35">
        <v>450</v>
      </c>
      <c r="E45" s="35"/>
      <c r="F45" s="35"/>
      <c r="G45" s="35"/>
    </row>
    <row r="46" spans="1:7" ht="21.75" customHeight="1" x14ac:dyDescent="0.25">
      <c r="A46" s="35">
        <v>43</v>
      </c>
      <c r="B46" s="36">
        <v>44815</v>
      </c>
      <c r="C46" s="35" t="s">
        <v>106</v>
      </c>
      <c r="D46" s="35">
        <v>100</v>
      </c>
      <c r="E46" s="35"/>
      <c r="F46" s="35"/>
      <c r="G46" s="35"/>
    </row>
    <row r="47" spans="1:7" ht="21.75" customHeight="1" x14ac:dyDescent="0.25">
      <c r="A47" s="35">
        <v>44</v>
      </c>
      <c r="B47" s="36">
        <v>44815</v>
      </c>
      <c r="C47" s="35" t="s">
        <v>81</v>
      </c>
      <c r="D47" s="35">
        <v>100</v>
      </c>
      <c r="E47" s="35"/>
      <c r="F47" s="35"/>
      <c r="G47" s="35"/>
    </row>
    <row r="48" spans="1:7" ht="21.75" customHeight="1" x14ac:dyDescent="0.25">
      <c r="A48" s="35">
        <v>45</v>
      </c>
      <c r="B48" s="36">
        <v>44815</v>
      </c>
      <c r="C48" s="35" t="s">
        <v>107</v>
      </c>
      <c r="D48" s="35">
        <v>51</v>
      </c>
      <c r="E48" s="35"/>
      <c r="F48" s="35"/>
      <c r="G48" s="35"/>
    </row>
    <row r="49" spans="1:7" ht="21.75" customHeight="1" x14ac:dyDescent="0.25">
      <c r="A49" s="35">
        <v>46</v>
      </c>
      <c r="B49" s="36">
        <v>44815</v>
      </c>
      <c r="C49" s="35" t="s">
        <v>108</v>
      </c>
      <c r="D49" s="35"/>
      <c r="E49" s="35">
        <v>20000</v>
      </c>
      <c r="F49" s="35"/>
      <c r="G49" s="35"/>
    </row>
    <row r="50" spans="1:7" ht="21.75" customHeight="1" x14ac:dyDescent="0.25">
      <c r="A50" s="35">
        <v>47</v>
      </c>
      <c r="B50" s="36">
        <v>44816</v>
      </c>
      <c r="C50" s="35" t="s">
        <v>109</v>
      </c>
      <c r="D50" s="35">
        <v>90</v>
      </c>
      <c r="E50" s="35"/>
      <c r="F50" s="35"/>
      <c r="G50" s="35"/>
    </row>
    <row r="51" spans="1:7" ht="21.75" customHeight="1" x14ac:dyDescent="0.25">
      <c r="A51" s="35">
        <v>48</v>
      </c>
      <c r="B51" s="36">
        <v>44816</v>
      </c>
      <c r="C51" s="35" t="s">
        <v>110</v>
      </c>
      <c r="D51" s="35">
        <v>450</v>
      </c>
      <c r="E51" s="35"/>
      <c r="F51" s="35"/>
      <c r="G51" s="35"/>
    </row>
    <row r="52" spans="1:7" ht="21.75" customHeight="1" x14ac:dyDescent="0.25">
      <c r="A52" s="35">
        <v>49</v>
      </c>
      <c r="B52" s="36">
        <v>44816</v>
      </c>
      <c r="C52" s="35" t="s">
        <v>111</v>
      </c>
      <c r="D52" s="35">
        <v>450</v>
      </c>
      <c r="E52" s="35"/>
      <c r="F52" s="35"/>
      <c r="G52" s="35"/>
    </row>
    <row r="53" spans="1:7" ht="21.75" customHeight="1" x14ac:dyDescent="0.25">
      <c r="A53" s="35">
        <v>50</v>
      </c>
      <c r="B53" s="36">
        <v>44816</v>
      </c>
      <c r="C53" s="35" t="s">
        <v>112</v>
      </c>
      <c r="D53" s="35">
        <v>2000</v>
      </c>
      <c r="E53" s="35"/>
      <c r="F53" s="35"/>
      <c r="G53" s="35"/>
    </row>
    <row r="54" spans="1:7" ht="21.75" customHeight="1" x14ac:dyDescent="0.25">
      <c r="A54" s="35">
        <v>51</v>
      </c>
      <c r="B54" s="36">
        <v>44816</v>
      </c>
      <c r="C54" s="35" t="s">
        <v>113</v>
      </c>
      <c r="D54" s="35">
        <v>450</v>
      </c>
      <c r="E54" s="35"/>
      <c r="F54" s="35"/>
      <c r="G54" s="35"/>
    </row>
    <row r="55" spans="1:7" ht="21.75" customHeight="1" x14ac:dyDescent="0.25">
      <c r="A55" s="35">
        <v>52</v>
      </c>
      <c r="B55" s="36">
        <v>44816</v>
      </c>
      <c r="C55" s="35" t="s">
        <v>114</v>
      </c>
      <c r="D55" s="35">
        <v>2500</v>
      </c>
      <c r="E55" s="35"/>
      <c r="F55" s="35"/>
      <c r="G55" s="35"/>
    </row>
    <row r="56" spans="1:7" ht="21.75" customHeight="1" x14ac:dyDescent="0.25">
      <c r="A56" s="35">
        <v>53</v>
      </c>
      <c r="B56" s="36">
        <v>44816</v>
      </c>
      <c r="C56" s="35" t="s">
        <v>49</v>
      </c>
      <c r="D56" s="35">
        <v>650</v>
      </c>
      <c r="E56" s="35"/>
      <c r="F56" s="35"/>
      <c r="G56" s="35"/>
    </row>
    <row r="57" spans="1:7" ht="21.75" customHeight="1" x14ac:dyDescent="0.25">
      <c r="A57" s="35">
        <v>54</v>
      </c>
      <c r="B57" s="36">
        <v>44818</v>
      </c>
      <c r="C57" s="35" t="s">
        <v>115</v>
      </c>
      <c r="D57" s="35">
        <v>7600</v>
      </c>
      <c r="E57" s="35"/>
      <c r="F57" s="35"/>
      <c r="G57" s="35"/>
    </row>
    <row r="58" spans="1:7" ht="21.75" customHeight="1" x14ac:dyDescent="0.25">
      <c r="A58" s="35">
        <v>55</v>
      </c>
      <c r="B58" s="36">
        <v>44818</v>
      </c>
      <c r="C58" s="35" t="s">
        <v>116</v>
      </c>
      <c r="D58" s="35">
        <v>900</v>
      </c>
      <c r="E58" s="35"/>
      <c r="F58" s="35"/>
      <c r="G58" s="35"/>
    </row>
    <row r="59" spans="1:7" ht="21.75" customHeight="1" x14ac:dyDescent="0.25">
      <c r="A59" s="35">
        <v>56</v>
      </c>
      <c r="B59" s="36">
        <v>44818</v>
      </c>
      <c r="C59" s="35" t="s">
        <v>81</v>
      </c>
      <c r="D59" s="35">
        <v>50</v>
      </c>
      <c r="E59" s="35"/>
      <c r="F59" s="35"/>
      <c r="G59" s="35"/>
    </row>
    <row r="60" spans="1:7" ht="21.75" customHeight="1" x14ac:dyDescent="0.25">
      <c r="A60" s="35">
        <v>57</v>
      </c>
      <c r="B60" s="36">
        <v>44818</v>
      </c>
      <c r="C60" s="35" t="s">
        <v>117</v>
      </c>
      <c r="D60" s="35">
        <v>65</v>
      </c>
      <c r="E60" s="35"/>
      <c r="F60" s="35"/>
      <c r="G60" s="35"/>
    </row>
    <row r="61" spans="1:7" ht="21.75" customHeight="1" x14ac:dyDescent="0.25">
      <c r="A61" s="35">
        <v>58</v>
      </c>
      <c r="B61" s="36">
        <v>44818</v>
      </c>
      <c r="C61" s="35" t="s">
        <v>118</v>
      </c>
      <c r="D61" s="35"/>
      <c r="E61" s="35">
        <v>56000</v>
      </c>
      <c r="F61" s="35"/>
      <c r="G61" s="35"/>
    </row>
    <row r="62" spans="1:7" ht="21.75" customHeight="1" x14ac:dyDescent="0.25">
      <c r="A62" s="35">
        <v>59</v>
      </c>
      <c r="B62" s="36">
        <v>44818</v>
      </c>
      <c r="C62" s="35" t="s">
        <v>119</v>
      </c>
      <c r="D62" s="35">
        <v>56000</v>
      </c>
      <c r="E62" s="35"/>
      <c r="F62" s="35"/>
      <c r="G62" s="35"/>
    </row>
    <row r="63" spans="1:7" ht="21.75" customHeight="1" x14ac:dyDescent="0.25">
      <c r="A63" s="35">
        <v>60</v>
      </c>
      <c r="B63" s="36">
        <v>44822</v>
      </c>
      <c r="C63" s="35" t="s">
        <v>76</v>
      </c>
      <c r="D63" s="35">
        <v>450</v>
      </c>
      <c r="E63" s="35"/>
      <c r="F63" s="35"/>
      <c r="G63" s="35"/>
    </row>
    <row r="64" spans="1:7" ht="21.75" customHeight="1" x14ac:dyDescent="0.25">
      <c r="A64" s="35">
        <v>61</v>
      </c>
      <c r="B64" s="36">
        <v>44822</v>
      </c>
      <c r="C64" s="35" t="s">
        <v>120</v>
      </c>
      <c r="D64" s="35">
        <v>180</v>
      </c>
      <c r="E64" s="35"/>
      <c r="F64" s="35"/>
      <c r="G64" s="35"/>
    </row>
    <row r="65" spans="1:7" ht="21.75" customHeight="1" x14ac:dyDescent="0.25">
      <c r="A65" s="35">
        <v>62</v>
      </c>
      <c r="B65" s="36">
        <v>44822</v>
      </c>
      <c r="C65" s="35" t="s">
        <v>121</v>
      </c>
      <c r="D65" s="35">
        <v>390</v>
      </c>
      <c r="E65" s="35"/>
      <c r="F65" s="35"/>
      <c r="G65" s="35"/>
    </row>
    <row r="66" spans="1:7" ht="21.75" customHeight="1" x14ac:dyDescent="0.25">
      <c r="A66" s="35">
        <v>63</v>
      </c>
      <c r="B66" s="36">
        <v>44822</v>
      </c>
      <c r="C66" s="35" t="s">
        <v>122</v>
      </c>
      <c r="D66" s="35">
        <v>500</v>
      </c>
      <c r="E66" s="35"/>
      <c r="F66" s="35"/>
      <c r="G66" s="35"/>
    </row>
    <row r="67" spans="1:7" ht="21.75" customHeight="1" x14ac:dyDescent="0.25">
      <c r="A67" s="35">
        <v>64</v>
      </c>
      <c r="B67" s="36">
        <v>44819</v>
      </c>
      <c r="C67" s="35" t="s">
        <v>123</v>
      </c>
      <c r="D67" s="35">
        <v>30</v>
      </c>
      <c r="E67" s="35"/>
      <c r="F67" s="35"/>
      <c r="G67" s="35"/>
    </row>
    <row r="68" spans="1:7" ht="21.75" customHeight="1" x14ac:dyDescent="0.25">
      <c r="A68" s="35">
        <v>65</v>
      </c>
      <c r="B68" s="36">
        <v>44822</v>
      </c>
      <c r="C68" s="35" t="s">
        <v>52</v>
      </c>
      <c r="D68" s="35">
        <v>180</v>
      </c>
      <c r="E68" s="35"/>
      <c r="F68" s="35"/>
      <c r="G68" s="35"/>
    </row>
    <row r="69" spans="1:7" ht="21.75" customHeight="1" x14ac:dyDescent="0.25">
      <c r="A69" s="35">
        <v>66</v>
      </c>
      <c r="B69" s="36">
        <v>44822</v>
      </c>
      <c r="C69" s="35" t="s">
        <v>55</v>
      </c>
      <c r="D69" s="35">
        <v>300</v>
      </c>
      <c r="E69" s="35"/>
      <c r="F69" s="35"/>
      <c r="G69" s="35"/>
    </row>
    <row r="70" spans="1:7" ht="21.75" customHeight="1" x14ac:dyDescent="0.25">
      <c r="A70" s="35">
        <v>67</v>
      </c>
      <c r="B70" s="36">
        <v>44822</v>
      </c>
      <c r="C70" s="35" t="s">
        <v>124</v>
      </c>
      <c r="D70" s="35">
        <v>138</v>
      </c>
      <c r="E70" s="35"/>
      <c r="F70" s="35"/>
      <c r="G70" s="35"/>
    </row>
    <row r="71" spans="1:7" ht="21.75" customHeight="1" x14ac:dyDescent="0.25">
      <c r="A71" s="35">
        <v>68</v>
      </c>
      <c r="B71" s="36">
        <v>44822</v>
      </c>
      <c r="C71" s="35" t="s">
        <v>125</v>
      </c>
      <c r="D71" s="35">
        <v>150</v>
      </c>
      <c r="E71" s="35"/>
      <c r="F71" s="35"/>
      <c r="G71" s="35"/>
    </row>
    <row r="72" spans="1:7" ht="21.75" customHeight="1" x14ac:dyDescent="0.25">
      <c r="A72" s="35">
        <v>69</v>
      </c>
      <c r="B72" s="36">
        <v>44822</v>
      </c>
      <c r="C72" s="35" t="s">
        <v>79</v>
      </c>
      <c r="D72" s="35">
        <v>750</v>
      </c>
      <c r="E72" s="35"/>
      <c r="F72" s="35"/>
      <c r="G72" s="35"/>
    </row>
    <row r="73" spans="1:7" ht="21.75" customHeight="1" x14ac:dyDescent="0.25">
      <c r="A73" s="35">
        <v>70</v>
      </c>
      <c r="B73" s="36">
        <v>44822</v>
      </c>
      <c r="C73" s="35" t="s">
        <v>126</v>
      </c>
      <c r="D73" s="35"/>
      <c r="E73" s="35">
        <v>40000</v>
      </c>
      <c r="F73" s="35"/>
      <c r="G73" s="35"/>
    </row>
    <row r="74" spans="1:7" ht="21.75" customHeight="1" x14ac:dyDescent="0.25">
      <c r="A74" s="35">
        <v>71</v>
      </c>
      <c r="B74" s="36">
        <v>44822</v>
      </c>
      <c r="C74" s="35" t="s">
        <v>127</v>
      </c>
      <c r="D74" s="35">
        <v>30000</v>
      </c>
      <c r="E74" s="35"/>
      <c r="F74" s="35"/>
      <c r="G74" s="35"/>
    </row>
    <row r="75" spans="1:7" ht="21.75" customHeight="1" x14ac:dyDescent="0.25">
      <c r="A75" s="35">
        <v>72</v>
      </c>
      <c r="B75" s="36">
        <v>44822</v>
      </c>
      <c r="C75" s="35" t="s">
        <v>128</v>
      </c>
      <c r="D75" s="35"/>
      <c r="E75" s="35">
        <v>6300</v>
      </c>
      <c r="F75" s="35"/>
      <c r="G75" s="35"/>
    </row>
    <row r="76" spans="1:7" ht="21.75" customHeight="1" x14ac:dyDescent="0.25">
      <c r="A76" s="35">
        <v>73</v>
      </c>
      <c r="B76" s="36">
        <v>44822</v>
      </c>
      <c r="C76" s="35" t="s">
        <v>129</v>
      </c>
      <c r="D76" s="35">
        <v>6300</v>
      </c>
      <c r="E76" s="35"/>
      <c r="F76" s="35"/>
      <c r="G76" s="35"/>
    </row>
    <row r="77" spans="1:7" ht="21.75" customHeight="1" x14ac:dyDescent="0.25">
      <c r="A77" s="35">
        <v>74</v>
      </c>
      <c r="B77" s="36">
        <v>44823</v>
      </c>
      <c r="C77" s="35" t="s">
        <v>130</v>
      </c>
      <c r="D77" s="35">
        <v>1350</v>
      </c>
      <c r="E77" s="35"/>
      <c r="F77" s="35"/>
      <c r="G77" s="35"/>
    </row>
    <row r="78" spans="1:7" ht="21.75" customHeight="1" x14ac:dyDescent="0.25">
      <c r="A78" s="35">
        <v>75</v>
      </c>
      <c r="B78" s="36">
        <v>44823</v>
      </c>
      <c r="C78" s="35" t="s">
        <v>131</v>
      </c>
      <c r="D78" s="35">
        <v>450</v>
      </c>
      <c r="E78" s="35"/>
      <c r="F78" s="35"/>
      <c r="G78" s="35"/>
    </row>
    <row r="79" spans="1:7" ht="21.75" customHeight="1" x14ac:dyDescent="0.25">
      <c r="A79" s="35">
        <v>76</v>
      </c>
      <c r="B79" s="36">
        <v>44824</v>
      </c>
      <c r="C79" s="35" t="s">
        <v>132</v>
      </c>
      <c r="D79" s="35">
        <v>150</v>
      </c>
      <c r="E79" s="35"/>
      <c r="F79" s="35"/>
      <c r="G79" s="35"/>
    </row>
    <row r="80" spans="1:7" ht="21.75" customHeight="1" x14ac:dyDescent="0.25">
      <c r="A80" s="35">
        <v>77</v>
      </c>
      <c r="B80" s="36">
        <v>44824</v>
      </c>
      <c r="C80" s="35" t="s">
        <v>130</v>
      </c>
      <c r="D80" s="35">
        <v>675</v>
      </c>
      <c r="E80" s="35"/>
      <c r="F80" s="35"/>
      <c r="G80" s="35"/>
    </row>
    <row r="81" spans="1:7" ht="21.75" customHeight="1" x14ac:dyDescent="0.25">
      <c r="A81" s="35">
        <v>78</v>
      </c>
      <c r="B81" s="36">
        <v>44824</v>
      </c>
      <c r="C81" s="35" t="s">
        <v>80</v>
      </c>
      <c r="D81" s="35">
        <v>50</v>
      </c>
      <c r="E81" s="35"/>
      <c r="F81" s="35"/>
      <c r="G81" s="35"/>
    </row>
    <row r="82" spans="1:7" ht="21.75" customHeight="1" x14ac:dyDescent="0.25">
      <c r="A82" s="35">
        <v>79</v>
      </c>
      <c r="B82" s="36">
        <v>44824</v>
      </c>
      <c r="C82" s="35" t="s">
        <v>133</v>
      </c>
      <c r="D82" s="35">
        <v>10</v>
      </c>
      <c r="E82" s="35"/>
      <c r="F82" s="35"/>
      <c r="G82" s="35"/>
    </row>
    <row r="83" spans="1:7" ht="21.75" customHeight="1" x14ac:dyDescent="0.25">
      <c r="A83" s="35">
        <v>80</v>
      </c>
      <c r="B83" s="36">
        <v>44824</v>
      </c>
      <c r="C83" s="35" t="s">
        <v>134</v>
      </c>
      <c r="D83" s="35">
        <v>450</v>
      </c>
      <c r="E83" s="35"/>
      <c r="F83" s="35"/>
      <c r="G83" s="35"/>
    </row>
    <row r="84" spans="1:7" ht="21.75" customHeight="1" x14ac:dyDescent="0.25">
      <c r="A84" s="35">
        <v>81</v>
      </c>
      <c r="B84" s="36">
        <v>44824</v>
      </c>
      <c r="C84" s="35" t="s">
        <v>130</v>
      </c>
      <c r="D84" s="35">
        <v>675</v>
      </c>
      <c r="E84" s="35"/>
      <c r="F84" s="35"/>
      <c r="G84" s="35"/>
    </row>
    <row r="85" spans="1:7" ht="21.75" customHeight="1" x14ac:dyDescent="0.25">
      <c r="A85" s="35">
        <v>82</v>
      </c>
      <c r="B85" s="36">
        <v>44824</v>
      </c>
      <c r="C85" s="35" t="s">
        <v>87</v>
      </c>
      <c r="D85" s="35">
        <v>125</v>
      </c>
      <c r="E85" s="35"/>
      <c r="F85" s="35" t="s">
        <v>135</v>
      </c>
      <c r="G85" s="35"/>
    </row>
    <row r="86" spans="1:7" ht="21.75" customHeight="1" x14ac:dyDescent="0.25">
      <c r="A86" s="35">
        <v>83</v>
      </c>
      <c r="B86" s="36">
        <v>44824</v>
      </c>
      <c r="C86" s="35" t="s">
        <v>79</v>
      </c>
      <c r="D86" s="35">
        <v>125</v>
      </c>
      <c r="E86" s="35"/>
      <c r="F86" s="35" t="s">
        <v>136</v>
      </c>
      <c r="G86" s="35"/>
    </row>
    <row r="87" spans="1:7" ht="21.75" customHeight="1" x14ac:dyDescent="0.25">
      <c r="A87" s="35">
        <v>84</v>
      </c>
      <c r="B87" s="36">
        <v>44829</v>
      </c>
      <c r="C87" s="35" t="s">
        <v>55</v>
      </c>
      <c r="D87" s="35">
        <v>400</v>
      </c>
      <c r="E87" s="35"/>
      <c r="F87" s="35"/>
      <c r="G87" s="35"/>
    </row>
    <row r="88" spans="1:7" ht="21.75" customHeight="1" x14ac:dyDescent="0.25">
      <c r="A88" s="35">
        <v>85</v>
      </c>
      <c r="B88" s="36">
        <v>44829</v>
      </c>
      <c r="C88" s="35" t="s">
        <v>137</v>
      </c>
      <c r="D88" s="35">
        <v>20</v>
      </c>
      <c r="E88" s="35"/>
      <c r="F88" s="35"/>
      <c r="G88" s="35"/>
    </row>
    <row r="89" spans="1:7" ht="21.75" customHeight="1" x14ac:dyDescent="0.25">
      <c r="A89" s="35">
        <v>86</v>
      </c>
      <c r="B89" s="36">
        <v>44829</v>
      </c>
      <c r="C89" s="35" t="s">
        <v>138</v>
      </c>
      <c r="D89" s="35">
        <v>750</v>
      </c>
      <c r="E89" s="35"/>
      <c r="F89" s="35"/>
      <c r="G89" s="35"/>
    </row>
    <row r="90" spans="1:7" ht="21.75" customHeight="1" x14ac:dyDescent="0.25">
      <c r="A90" s="35">
        <v>87</v>
      </c>
      <c r="B90" s="36">
        <v>44829</v>
      </c>
      <c r="C90" s="35" t="s">
        <v>139</v>
      </c>
      <c r="D90" s="35">
        <v>105</v>
      </c>
      <c r="E90" s="35"/>
      <c r="F90" s="35"/>
      <c r="G90" s="35"/>
    </row>
    <row r="91" spans="1:7" ht="21.75" customHeight="1" x14ac:dyDescent="0.25">
      <c r="A91" s="35">
        <v>88</v>
      </c>
      <c r="B91" s="36">
        <v>44829</v>
      </c>
      <c r="C91" s="35" t="s">
        <v>140</v>
      </c>
      <c r="D91" s="35">
        <v>260</v>
      </c>
      <c r="E91" s="35"/>
      <c r="F91" s="35"/>
      <c r="G91" s="35"/>
    </row>
    <row r="92" spans="1:7" ht="21.75" customHeight="1" x14ac:dyDescent="0.25">
      <c r="A92" s="35">
        <v>89</v>
      </c>
      <c r="B92" s="38">
        <v>44829</v>
      </c>
      <c r="C92" s="39" t="s">
        <v>141</v>
      </c>
      <c r="D92" s="39">
        <v>700</v>
      </c>
      <c r="E92" s="39"/>
      <c r="F92" s="39"/>
      <c r="G92" s="40"/>
    </row>
    <row r="93" spans="1:7" ht="21.75" customHeight="1" x14ac:dyDescent="0.25">
      <c r="A93" s="35">
        <v>90</v>
      </c>
      <c r="B93" s="36">
        <v>44829</v>
      </c>
      <c r="C93" s="35" t="s">
        <v>142</v>
      </c>
      <c r="D93" s="35">
        <v>150</v>
      </c>
      <c r="E93" s="35"/>
      <c r="F93" s="39"/>
      <c r="G93" s="40"/>
    </row>
    <row r="94" spans="1:7" ht="21.75" customHeight="1" x14ac:dyDescent="0.25">
      <c r="A94" s="35">
        <v>91</v>
      </c>
      <c r="B94" s="36">
        <v>44829</v>
      </c>
      <c r="C94" s="35" t="s">
        <v>111</v>
      </c>
      <c r="D94" s="35">
        <v>150</v>
      </c>
      <c r="E94" s="35"/>
      <c r="F94" s="39"/>
      <c r="G94" s="40"/>
    </row>
    <row r="95" spans="1:7" ht="21.75" customHeight="1" x14ac:dyDescent="0.25">
      <c r="A95" s="35">
        <v>92</v>
      </c>
      <c r="B95" s="36">
        <v>44829</v>
      </c>
      <c r="C95" s="35" t="s">
        <v>124</v>
      </c>
      <c r="D95" s="35">
        <v>130</v>
      </c>
      <c r="E95" s="35"/>
      <c r="F95" s="39"/>
      <c r="G95" s="40"/>
    </row>
    <row r="96" spans="1:7" ht="21.75" customHeight="1" x14ac:dyDescent="0.25">
      <c r="A96" s="35">
        <v>93</v>
      </c>
      <c r="B96" s="36">
        <v>44829</v>
      </c>
      <c r="C96" s="35" t="s">
        <v>143</v>
      </c>
      <c r="D96" s="35">
        <v>150</v>
      </c>
      <c r="E96" s="35"/>
      <c r="F96" s="39"/>
      <c r="G96" s="40"/>
    </row>
    <row r="97" spans="1:7" ht="21.75" customHeight="1" x14ac:dyDescent="0.25">
      <c r="A97" s="35">
        <v>94</v>
      </c>
      <c r="B97" s="36">
        <v>44829</v>
      </c>
      <c r="C97" s="35" t="s">
        <v>144</v>
      </c>
      <c r="D97" s="35">
        <v>800</v>
      </c>
      <c r="E97" s="35"/>
      <c r="F97" s="39"/>
      <c r="G97" s="40"/>
    </row>
    <row r="98" spans="1:7" ht="21.75" customHeight="1" x14ac:dyDescent="0.25">
      <c r="A98" s="35">
        <v>95</v>
      </c>
      <c r="B98" s="36">
        <v>44829</v>
      </c>
      <c r="C98" s="35" t="s">
        <v>49</v>
      </c>
      <c r="D98" s="35">
        <v>250</v>
      </c>
      <c r="E98" s="35"/>
      <c r="F98" s="39"/>
      <c r="G98" s="40"/>
    </row>
    <row r="99" spans="1:7" ht="21.75" customHeight="1" x14ac:dyDescent="0.25">
      <c r="A99" s="35">
        <v>96</v>
      </c>
      <c r="B99" s="36">
        <v>44831</v>
      </c>
      <c r="C99" s="35" t="s">
        <v>76</v>
      </c>
      <c r="D99" s="35">
        <v>150</v>
      </c>
      <c r="E99" s="35"/>
      <c r="F99" s="39"/>
      <c r="G99" s="40"/>
    </row>
    <row r="100" spans="1:7" ht="21.75" customHeight="1" x14ac:dyDescent="0.25">
      <c r="A100" s="35">
        <v>97</v>
      </c>
      <c r="B100" s="36">
        <v>44831</v>
      </c>
      <c r="C100" s="35" t="s">
        <v>79</v>
      </c>
      <c r="D100" s="35">
        <v>130</v>
      </c>
      <c r="E100" s="35"/>
      <c r="F100" s="39"/>
      <c r="G100" s="40"/>
    </row>
    <row r="101" spans="1:7" ht="21.75" customHeight="1" x14ac:dyDescent="0.25">
      <c r="A101" s="35">
        <v>98</v>
      </c>
      <c r="B101" s="36">
        <v>44831</v>
      </c>
      <c r="C101" s="35" t="s">
        <v>55</v>
      </c>
      <c r="D101" s="35">
        <v>400</v>
      </c>
      <c r="E101" s="35"/>
      <c r="F101" s="39"/>
      <c r="G101" s="40"/>
    </row>
    <row r="102" spans="1:7" ht="21.75" customHeight="1" x14ac:dyDescent="0.25">
      <c r="A102" s="35">
        <v>99</v>
      </c>
      <c r="B102" s="36">
        <v>44833</v>
      </c>
      <c r="C102" s="35" t="s">
        <v>145</v>
      </c>
      <c r="D102" s="35"/>
      <c r="E102" s="35">
        <v>5000</v>
      </c>
      <c r="F102" s="39"/>
      <c r="G102" s="40"/>
    </row>
    <row r="103" spans="1:7" ht="21.75" customHeight="1" x14ac:dyDescent="0.25">
      <c r="A103" s="35">
        <v>100</v>
      </c>
      <c r="B103" s="36">
        <v>44833</v>
      </c>
      <c r="C103" s="35" t="s">
        <v>146</v>
      </c>
      <c r="D103" s="35">
        <v>4400</v>
      </c>
      <c r="E103" s="35"/>
      <c r="F103" s="39"/>
      <c r="G103" s="40"/>
    </row>
    <row r="104" spans="1:7" ht="21.75" customHeight="1" x14ac:dyDescent="0.25">
      <c r="A104" s="35">
        <v>101</v>
      </c>
      <c r="B104" s="36">
        <v>44833</v>
      </c>
      <c r="C104" s="35" t="s">
        <v>147</v>
      </c>
      <c r="D104" s="35"/>
      <c r="E104" s="35"/>
      <c r="F104" s="39"/>
      <c r="G104" s="40"/>
    </row>
    <row r="105" spans="1:7" ht="21.75" customHeight="1" x14ac:dyDescent="0.25">
      <c r="A105" s="35">
        <v>102</v>
      </c>
      <c r="B105" s="36">
        <v>44833</v>
      </c>
      <c r="C105" s="35" t="s">
        <v>148</v>
      </c>
      <c r="D105" s="35">
        <v>70000</v>
      </c>
      <c r="E105" s="35"/>
      <c r="F105" s="35"/>
      <c r="G105" s="35"/>
    </row>
    <row r="106" spans="1:7" ht="21.75" customHeight="1" x14ac:dyDescent="0.25">
      <c r="A106" s="35">
        <v>103</v>
      </c>
      <c r="B106" s="36">
        <v>44833</v>
      </c>
      <c r="C106" s="35" t="s">
        <v>149</v>
      </c>
      <c r="D106" s="35">
        <v>450</v>
      </c>
      <c r="E106" s="35"/>
      <c r="F106" s="35"/>
      <c r="G106" s="35"/>
    </row>
    <row r="107" spans="1:7" ht="21.75" customHeight="1" x14ac:dyDescent="0.25">
      <c r="A107" s="48">
        <v>104</v>
      </c>
      <c r="B107" s="36">
        <v>44833</v>
      </c>
      <c r="C107" s="35" t="s">
        <v>150</v>
      </c>
      <c r="D107" s="35"/>
      <c r="E107" s="35">
        <v>17000</v>
      </c>
      <c r="F107" s="39"/>
      <c r="G107" s="40"/>
    </row>
    <row r="108" spans="1:7" ht="21.75" customHeight="1" x14ac:dyDescent="0.25">
      <c r="A108" s="48">
        <v>105</v>
      </c>
      <c r="B108" s="38">
        <v>44833</v>
      </c>
      <c r="C108" s="39" t="s">
        <v>55</v>
      </c>
      <c r="D108" s="39">
        <v>300</v>
      </c>
      <c r="E108" s="39"/>
      <c r="F108" s="39"/>
      <c r="G108" s="40"/>
    </row>
    <row r="109" spans="1:7" ht="21.75" customHeight="1" x14ac:dyDescent="0.25">
      <c r="A109" s="48">
        <v>106</v>
      </c>
      <c r="B109" s="38">
        <v>44833</v>
      </c>
      <c r="C109" s="39" t="s">
        <v>151</v>
      </c>
      <c r="D109" s="39">
        <v>35</v>
      </c>
      <c r="E109" s="39"/>
      <c r="F109" s="39"/>
      <c r="G109" s="40"/>
    </row>
    <row r="110" spans="1:7" ht="21.75" customHeight="1" x14ac:dyDescent="0.25">
      <c r="A110" s="48">
        <v>107</v>
      </c>
      <c r="B110" s="38">
        <v>44833</v>
      </c>
      <c r="C110" s="39" t="s">
        <v>152</v>
      </c>
      <c r="D110" s="39">
        <v>800</v>
      </c>
      <c r="E110" s="39"/>
      <c r="F110" s="39"/>
      <c r="G110" s="40"/>
    </row>
    <row r="111" spans="1:7" ht="21.75" customHeight="1" x14ac:dyDescent="0.25">
      <c r="A111" s="48">
        <v>108</v>
      </c>
      <c r="B111" s="38">
        <v>44833</v>
      </c>
      <c r="C111" s="39" t="s">
        <v>97</v>
      </c>
      <c r="D111" s="39">
        <v>135</v>
      </c>
      <c r="E111" s="39"/>
      <c r="F111" s="39"/>
      <c r="G111" s="40"/>
    </row>
    <row r="112" spans="1:7" ht="21.75" customHeight="1" x14ac:dyDescent="0.25">
      <c r="A112" s="48"/>
      <c r="B112" s="38">
        <v>44834</v>
      </c>
      <c r="C112" s="39" t="s">
        <v>153</v>
      </c>
      <c r="D112" s="39">
        <v>11105</v>
      </c>
      <c r="E112" s="39"/>
      <c r="F112" s="39"/>
      <c r="G112" s="40"/>
    </row>
    <row r="113" spans="1:7" ht="21.75" customHeight="1" thickBot="1" x14ac:dyDescent="0.3">
      <c r="A113" s="48">
        <v>109</v>
      </c>
      <c r="B113" s="38">
        <v>44834</v>
      </c>
      <c r="C113" s="39" t="s">
        <v>154</v>
      </c>
      <c r="D113" s="39">
        <v>100</v>
      </c>
      <c r="E113" s="39"/>
      <c r="F113" s="39"/>
      <c r="G113" s="40"/>
    </row>
    <row r="114" spans="1:7" ht="21.75" customHeight="1" thickTop="1" x14ac:dyDescent="0.25">
      <c r="A114" s="41"/>
      <c r="B114" s="42"/>
      <c r="C114" s="41" t="s">
        <v>58</v>
      </c>
      <c r="D114" s="43">
        <f>SUBTOTAL(109,D4:D113)</f>
        <v>234903</v>
      </c>
      <c r="E114" s="43"/>
      <c r="F114" s="41"/>
      <c r="G114" s="41"/>
    </row>
    <row r="115" spans="1:7" ht="21.75" customHeight="1" x14ac:dyDescent="0.25">
      <c r="A115" s="44"/>
      <c r="B115" s="45"/>
      <c r="C115" s="44" t="s">
        <v>59</v>
      </c>
      <c r="D115" s="46"/>
      <c r="E115" s="46">
        <f>SUBTOTAL(109,E4:E114)</f>
        <v>171800</v>
      </c>
      <c r="F115" s="44"/>
      <c r="G115" s="44"/>
    </row>
    <row r="116" spans="1:7" ht="21.75" customHeight="1" x14ac:dyDescent="0.25">
      <c r="A116" s="44"/>
      <c r="B116" s="45"/>
      <c r="C116" s="44" t="s">
        <v>60</v>
      </c>
      <c r="D116" s="46">
        <f>E115-D114</f>
        <v>-63103</v>
      </c>
      <c r="E116" s="46"/>
      <c r="F116" s="47">
        <v>44834</v>
      </c>
      <c r="G116" s="44"/>
    </row>
    <row r="117" spans="1:7" ht="21.75" customHeight="1" x14ac:dyDescent="0.25">
      <c r="A117" s="35"/>
      <c r="B117" s="36"/>
      <c r="C117" s="35"/>
      <c r="D117" s="35"/>
      <c r="E117" s="35"/>
      <c r="F117" s="35"/>
      <c r="G117" s="35"/>
    </row>
    <row r="118" spans="1:7" ht="21.75" customHeight="1" x14ac:dyDescent="0.25">
      <c r="A118" s="445" t="s">
        <v>69</v>
      </c>
      <c r="B118" s="445"/>
      <c r="C118" s="35"/>
      <c r="D118" s="35"/>
      <c r="E118" s="35"/>
      <c r="F118" s="35" t="s">
        <v>70</v>
      </c>
      <c r="G118" s="35"/>
    </row>
    <row r="119" spans="1:7" ht="21.75" customHeight="1" x14ac:dyDescent="0.25">
      <c r="A119" s="35" t="s">
        <v>71</v>
      </c>
      <c r="B119" s="36"/>
      <c r="C119" s="35"/>
      <c r="D119" s="35"/>
      <c r="E119" s="35"/>
      <c r="F119" s="35" t="s">
        <v>71</v>
      </c>
      <c r="G119" s="35"/>
    </row>
    <row r="120" spans="1:7" ht="21.75" customHeight="1" x14ac:dyDescent="0.25">
      <c r="A120" s="445" t="s">
        <v>72</v>
      </c>
      <c r="B120" s="445"/>
      <c r="C120" s="35"/>
      <c r="D120" s="35"/>
      <c r="E120" s="35"/>
      <c r="F120" s="35"/>
      <c r="G120" s="35"/>
    </row>
    <row r="121" spans="1:7" ht="21.75" customHeight="1" x14ac:dyDescent="0.25">
      <c r="A121" s="35" t="s">
        <v>71</v>
      </c>
      <c r="B121" s="36"/>
      <c r="C121" s="35"/>
      <c r="D121" s="35"/>
      <c r="E121" s="35"/>
      <c r="F121" s="35"/>
      <c r="G121" s="35"/>
    </row>
  </sheetData>
  <mergeCells count="3">
    <mergeCell ref="A1:G1"/>
    <mergeCell ref="A118:B118"/>
    <mergeCell ref="A120:B120"/>
  </mergeCells>
  <pageMargins left="0.7" right="0.7" top="0.75" bottom="0.75" header="0.3" footer="0.3"/>
  <tableParts count="1">
    <tablePart r:id="rId1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G152"/>
  <sheetViews>
    <sheetView rightToLeft="1" topLeftCell="A91" workbookViewId="0">
      <selection activeCell="F140" sqref="F140"/>
    </sheetView>
  </sheetViews>
  <sheetFormatPr defaultRowHeight="15" x14ac:dyDescent="0.25"/>
  <cols>
    <col min="1" max="1" width="9.140625" bestFit="1" customWidth="1"/>
    <col min="2" max="2" width="16" bestFit="1" customWidth="1"/>
    <col min="3" max="3" width="45" bestFit="1" customWidth="1"/>
    <col min="4" max="5" width="18.42578125" bestFit="1" customWidth="1"/>
    <col min="6" max="6" width="30.42578125" bestFit="1" customWidth="1"/>
    <col min="7" max="7" width="13.140625" bestFit="1" customWidth="1"/>
  </cols>
  <sheetData>
    <row r="1" spans="1:7" ht="23.25" x14ac:dyDescent="0.35">
      <c r="A1" s="446" t="s">
        <v>155</v>
      </c>
      <c r="B1" s="446"/>
      <c r="C1" s="446"/>
      <c r="D1" s="446"/>
      <c r="E1" s="446"/>
      <c r="F1" s="446"/>
      <c r="G1" s="446"/>
    </row>
    <row r="2" spans="1:7" ht="23.25" x14ac:dyDescent="0.35">
      <c r="A2" s="49"/>
      <c r="B2" s="49" t="s">
        <v>62</v>
      </c>
      <c r="C2" s="49" t="s">
        <v>63</v>
      </c>
      <c r="D2" s="49"/>
      <c r="E2" s="49"/>
      <c r="F2" s="49"/>
      <c r="G2" s="49"/>
    </row>
    <row r="3" spans="1:7" ht="23.25" x14ac:dyDescent="0.35">
      <c r="A3" s="49" t="s">
        <v>0</v>
      </c>
      <c r="B3" s="49" t="s">
        <v>18</v>
      </c>
      <c r="C3" s="49" t="s">
        <v>64</v>
      </c>
      <c r="D3" s="49" t="s">
        <v>65</v>
      </c>
      <c r="E3" s="49" t="s">
        <v>66</v>
      </c>
      <c r="F3" s="49" t="s">
        <v>67</v>
      </c>
      <c r="G3" s="49" t="s">
        <v>68</v>
      </c>
    </row>
    <row r="4" spans="1:7" ht="23.25" x14ac:dyDescent="0.35">
      <c r="A4" s="49">
        <v>1</v>
      </c>
      <c r="B4" s="50">
        <v>44774</v>
      </c>
      <c r="C4" s="49"/>
      <c r="D4" s="51"/>
      <c r="E4" s="51">
        <v>2245</v>
      </c>
      <c r="F4" s="49"/>
      <c r="G4" s="49"/>
    </row>
    <row r="5" spans="1:7" ht="23.25" x14ac:dyDescent="0.35">
      <c r="A5" s="49">
        <v>2</v>
      </c>
      <c r="B5" s="52">
        <v>44774</v>
      </c>
      <c r="C5" s="53" t="s">
        <v>156</v>
      </c>
      <c r="D5" s="54">
        <v>400</v>
      </c>
      <c r="E5" s="54"/>
      <c r="F5" s="55"/>
      <c r="G5" s="55"/>
    </row>
    <row r="6" spans="1:7" ht="23.25" x14ac:dyDescent="0.35">
      <c r="A6" s="49">
        <v>3</v>
      </c>
      <c r="B6" s="50">
        <v>44775</v>
      </c>
      <c r="C6" s="49" t="s">
        <v>55</v>
      </c>
      <c r="D6" s="51">
        <v>500</v>
      </c>
      <c r="E6" s="51"/>
      <c r="F6" s="49">
        <v>1</v>
      </c>
      <c r="G6" s="49"/>
    </row>
    <row r="7" spans="1:7" ht="23.25" x14ac:dyDescent="0.35">
      <c r="A7" s="49">
        <v>4</v>
      </c>
      <c r="B7" s="50">
        <v>44775</v>
      </c>
      <c r="C7" s="49" t="s">
        <v>56</v>
      </c>
      <c r="D7" s="51">
        <v>400</v>
      </c>
      <c r="E7" s="51"/>
      <c r="F7" s="49">
        <v>1</v>
      </c>
      <c r="G7" s="49"/>
    </row>
    <row r="8" spans="1:7" ht="23.25" x14ac:dyDescent="0.35">
      <c r="A8" s="49">
        <v>5</v>
      </c>
      <c r="B8" s="50">
        <v>44775</v>
      </c>
      <c r="C8" s="49" t="s">
        <v>157</v>
      </c>
      <c r="D8" s="51"/>
      <c r="E8" s="51">
        <v>10000</v>
      </c>
      <c r="F8" s="49"/>
      <c r="G8" s="49"/>
    </row>
    <row r="9" spans="1:7" ht="23.25" x14ac:dyDescent="0.35">
      <c r="A9" s="49">
        <v>6</v>
      </c>
      <c r="B9" s="50">
        <v>44775</v>
      </c>
      <c r="C9" s="49" t="s">
        <v>56</v>
      </c>
      <c r="D9" s="51">
        <v>800</v>
      </c>
      <c r="E9" s="51"/>
      <c r="F9" s="49">
        <v>1</v>
      </c>
      <c r="G9" s="49"/>
    </row>
    <row r="10" spans="1:7" ht="23.25" x14ac:dyDescent="0.35">
      <c r="A10" s="49">
        <v>7</v>
      </c>
      <c r="B10" s="50">
        <v>44775</v>
      </c>
      <c r="C10" s="49" t="s">
        <v>158</v>
      </c>
      <c r="D10" s="51">
        <v>2200</v>
      </c>
      <c r="E10" s="51"/>
      <c r="F10" s="49"/>
      <c r="G10" s="49"/>
    </row>
    <row r="11" spans="1:7" ht="23.25" x14ac:dyDescent="0.35">
      <c r="A11" s="49">
        <v>8</v>
      </c>
      <c r="B11" s="50">
        <v>44775</v>
      </c>
      <c r="C11" s="49" t="s">
        <v>159</v>
      </c>
      <c r="D11" s="51">
        <v>806</v>
      </c>
      <c r="E11" s="51"/>
      <c r="F11" s="49"/>
      <c r="G11" s="49"/>
    </row>
    <row r="12" spans="1:7" ht="23.25" x14ac:dyDescent="0.35">
      <c r="A12" s="49">
        <v>9</v>
      </c>
      <c r="B12" s="50">
        <v>44775</v>
      </c>
      <c r="C12" s="49" t="s">
        <v>160</v>
      </c>
      <c r="D12" s="51">
        <v>800</v>
      </c>
      <c r="E12" s="51"/>
      <c r="F12" s="49">
        <v>1</v>
      </c>
      <c r="G12" s="49"/>
    </row>
    <row r="13" spans="1:7" ht="23.25" x14ac:dyDescent="0.35">
      <c r="A13" s="49">
        <v>10</v>
      </c>
      <c r="B13" s="50">
        <v>44775</v>
      </c>
      <c r="C13" s="49" t="s">
        <v>161</v>
      </c>
      <c r="D13" s="51">
        <v>50</v>
      </c>
      <c r="E13" s="51"/>
      <c r="F13" s="49"/>
      <c r="G13" s="49"/>
    </row>
    <row r="14" spans="1:7" ht="23.25" x14ac:dyDescent="0.35">
      <c r="A14" s="49">
        <v>11</v>
      </c>
      <c r="B14" s="50">
        <v>44775</v>
      </c>
      <c r="C14" s="49" t="s">
        <v>162</v>
      </c>
      <c r="D14" s="51">
        <v>8000</v>
      </c>
      <c r="E14" s="51"/>
      <c r="F14" s="49"/>
      <c r="G14" s="49"/>
    </row>
    <row r="15" spans="1:7" ht="23.25" x14ac:dyDescent="0.35">
      <c r="A15" s="49">
        <v>12</v>
      </c>
      <c r="B15" s="50">
        <v>44775</v>
      </c>
      <c r="C15" s="49" t="s">
        <v>49</v>
      </c>
      <c r="D15" s="51">
        <v>125</v>
      </c>
      <c r="E15" s="51"/>
      <c r="F15" s="49"/>
      <c r="G15" s="49"/>
    </row>
    <row r="16" spans="1:7" ht="23.25" x14ac:dyDescent="0.35">
      <c r="A16" s="49">
        <v>13</v>
      </c>
      <c r="B16" s="50">
        <v>44775</v>
      </c>
      <c r="C16" s="49" t="s">
        <v>158</v>
      </c>
      <c r="D16" s="51">
        <v>1100</v>
      </c>
      <c r="E16" s="51"/>
      <c r="F16" s="49"/>
      <c r="G16" s="49"/>
    </row>
    <row r="17" spans="1:7" ht="23.25" x14ac:dyDescent="0.35">
      <c r="A17" s="49">
        <v>14</v>
      </c>
      <c r="B17" s="50">
        <v>44775</v>
      </c>
      <c r="C17" s="49" t="s">
        <v>163</v>
      </c>
      <c r="D17" s="51">
        <v>140</v>
      </c>
      <c r="E17" s="51"/>
      <c r="F17" s="49">
        <v>1</v>
      </c>
      <c r="G17" s="49"/>
    </row>
    <row r="18" spans="1:7" ht="23.25" x14ac:dyDescent="0.35">
      <c r="A18" s="49">
        <v>15</v>
      </c>
      <c r="B18" s="50">
        <v>44777</v>
      </c>
      <c r="C18" s="49" t="s">
        <v>55</v>
      </c>
      <c r="D18" s="51">
        <v>400</v>
      </c>
      <c r="E18" s="51"/>
      <c r="F18" s="49">
        <v>1</v>
      </c>
      <c r="G18" s="49"/>
    </row>
    <row r="19" spans="1:7" ht="23.25" x14ac:dyDescent="0.35">
      <c r="A19" s="49">
        <v>16</v>
      </c>
      <c r="B19" s="50">
        <v>44777</v>
      </c>
      <c r="C19" s="49" t="s">
        <v>56</v>
      </c>
      <c r="D19" s="51">
        <v>400</v>
      </c>
      <c r="E19" s="51"/>
      <c r="F19" s="49">
        <v>1</v>
      </c>
      <c r="G19" s="49"/>
    </row>
    <row r="20" spans="1:7" ht="23.25" x14ac:dyDescent="0.35">
      <c r="A20" s="49">
        <v>17</v>
      </c>
      <c r="B20" s="50">
        <v>44777</v>
      </c>
      <c r="C20" s="49" t="s">
        <v>164</v>
      </c>
      <c r="D20" s="51">
        <v>860</v>
      </c>
      <c r="E20" s="51"/>
      <c r="F20" s="49"/>
      <c r="G20" s="49"/>
    </row>
    <row r="21" spans="1:7" ht="23.25" x14ac:dyDescent="0.35">
      <c r="A21" s="49">
        <v>18</v>
      </c>
      <c r="B21" s="50">
        <v>44777</v>
      </c>
      <c r="C21" s="49" t="s">
        <v>161</v>
      </c>
      <c r="D21" s="51">
        <v>50</v>
      </c>
      <c r="E21" s="51"/>
      <c r="F21" s="49"/>
      <c r="G21" s="49"/>
    </row>
    <row r="22" spans="1:7" ht="23.25" x14ac:dyDescent="0.35">
      <c r="A22" s="49">
        <v>19</v>
      </c>
      <c r="B22" s="50">
        <v>44777</v>
      </c>
      <c r="C22" s="49" t="s">
        <v>81</v>
      </c>
      <c r="D22" s="51">
        <v>100</v>
      </c>
      <c r="E22" s="51"/>
      <c r="F22" s="49"/>
      <c r="G22" s="49"/>
    </row>
    <row r="23" spans="1:7" ht="23.25" x14ac:dyDescent="0.35">
      <c r="A23" s="49">
        <v>20</v>
      </c>
      <c r="B23" s="50">
        <v>44777</v>
      </c>
      <c r="C23" s="49" t="s">
        <v>165</v>
      </c>
      <c r="D23" s="51"/>
      <c r="E23" s="51">
        <v>10000</v>
      </c>
      <c r="F23" s="49"/>
      <c r="G23" s="49"/>
    </row>
    <row r="24" spans="1:7" ht="23.25" x14ac:dyDescent="0.35">
      <c r="A24" s="49">
        <v>21</v>
      </c>
      <c r="B24" s="50">
        <v>44780</v>
      </c>
      <c r="C24" s="49" t="s">
        <v>166</v>
      </c>
      <c r="D24" s="51">
        <v>1174</v>
      </c>
      <c r="E24" s="51"/>
      <c r="F24" s="49">
        <v>1</v>
      </c>
      <c r="G24" s="49"/>
    </row>
    <row r="25" spans="1:7" ht="23.25" x14ac:dyDescent="0.35">
      <c r="A25" s="49">
        <v>22</v>
      </c>
      <c r="B25" s="50">
        <v>44780</v>
      </c>
      <c r="C25" s="49" t="s">
        <v>55</v>
      </c>
      <c r="D25" s="51">
        <v>400</v>
      </c>
      <c r="E25" s="51"/>
      <c r="F25" s="49">
        <v>1</v>
      </c>
      <c r="G25" s="49"/>
    </row>
    <row r="26" spans="1:7" ht="23.25" x14ac:dyDescent="0.35">
      <c r="A26" s="49">
        <v>23</v>
      </c>
      <c r="B26" s="50">
        <v>44780</v>
      </c>
      <c r="C26" s="49" t="s">
        <v>56</v>
      </c>
      <c r="D26" s="51">
        <v>400</v>
      </c>
      <c r="E26" s="51"/>
      <c r="F26" s="49">
        <v>1</v>
      </c>
      <c r="G26" s="49"/>
    </row>
    <row r="27" spans="1:7" ht="23.25" x14ac:dyDescent="0.35">
      <c r="A27" s="49">
        <v>24</v>
      </c>
      <c r="B27" s="50">
        <v>44780</v>
      </c>
      <c r="C27" s="49" t="s">
        <v>167</v>
      </c>
      <c r="D27" s="51">
        <v>450</v>
      </c>
      <c r="E27" s="51"/>
      <c r="F27" s="49">
        <v>1</v>
      </c>
      <c r="G27" s="49"/>
    </row>
    <row r="28" spans="1:7" ht="23.25" x14ac:dyDescent="0.35">
      <c r="A28" s="49">
        <v>25</v>
      </c>
      <c r="B28" s="50">
        <v>44780</v>
      </c>
      <c r="C28" s="49" t="s">
        <v>79</v>
      </c>
      <c r="D28" s="51">
        <v>350</v>
      </c>
      <c r="E28" s="51"/>
      <c r="F28" s="49"/>
      <c r="G28" s="49"/>
    </row>
    <row r="29" spans="1:7" ht="23.25" x14ac:dyDescent="0.35">
      <c r="A29" s="49">
        <v>26</v>
      </c>
      <c r="B29" s="50">
        <v>44780</v>
      </c>
      <c r="C29" s="49" t="s">
        <v>168</v>
      </c>
      <c r="D29" s="51">
        <v>3600</v>
      </c>
      <c r="E29" s="51"/>
      <c r="F29" s="49"/>
      <c r="G29" s="49"/>
    </row>
    <row r="30" spans="1:7" ht="23.25" x14ac:dyDescent="0.35">
      <c r="A30" s="49">
        <v>27</v>
      </c>
      <c r="B30" s="50">
        <v>44780</v>
      </c>
      <c r="C30" s="49" t="s">
        <v>161</v>
      </c>
      <c r="D30" s="51">
        <v>50</v>
      </c>
      <c r="E30" s="51"/>
      <c r="F30" s="49"/>
      <c r="G30" s="49"/>
    </row>
    <row r="31" spans="1:7" ht="23.25" x14ac:dyDescent="0.35">
      <c r="A31" s="49">
        <v>28</v>
      </c>
      <c r="B31" s="50">
        <v>44780</v>
      </c>
      <c r="C31" s="49" t="s">
        <v>81</v>
      </c>
      <c r="D31" s="51">
        <v>100</v>
      </c>
      <c r="E31" s="51"/>
      <c r="F31" s="49">
        <v>1</v>
      </c>
      <c r="G31" s="49"/>
    </row>
    <row r="32" spans="1:7" ht="23.25" x14ac:dyDescent="0.35">
      <c r="A32" s="49">
        <v>29</v>
      </c>
      <c r="B32" s="50">
        <v>44780</v>
      </c>
      <c r="C32" s="56" t="s">
        <v>80</v>
      </c>
      <c r="D32" s="57">
        <v>100</v>
      </c>
      <c r="E32" s="57"/>
      <c r="F32" s="58"/>
      <c r="G32" s="59"/>
    </row>
    <row r="33" spans="1:7" ht="23.25" x14ac:dyDescent="0.35">
      <c r="A33" s="49">
        <v>30</v>
      </c>
      <c r="B33" s="50">
        <v>44780</v>
      </c>
      <c r="C33" s="53" t="s">
        <v>81</v>
      </c>
      <c r="D33" s="54">
        <v>50</v>
      </c>
      <c r="E33" s="60"/>
      <c r="F33" s="55"/>
      <c r="G33" s="55"/>
    </row>
    <row r="34" spans="1:7" ht="23.25" x14ac:dyDescent="0.35">
      <c r="A34" s="49">
        <v>31</v>
      </c>
      <c r="B34" s="50">
        <v>44780</v>
      </c>
      <c r="C34" s="49" t="s">
        <v>45</v>
      </c>
      <c r="D34" s="51">
        <v>2000</v>
      </c>
      <c r="E34" s="51"/>
      <c r="F34" s="49"/>
      <c r="G34" s="49"/>
    </row>
    <row r="35" spans="1:7" ht="23.25" x14ac:dyDescent="0.35">
      <c r="A35" s="49">
        <v>32</v>
      </c>
      <c r="B35" s="50">
        <v>44780</v>
      </c>
      <c r="C35" s="49" t="s">
        <v>167</v>
      </c>
      <c r="D35" s="51">
        <v>2700</v>
      </c>
      <c r="E35" s="51"/>
      <c r="F35" s="49">
        <v>1</v>
      </c>
      <c r="G35" s="49"/>
    </row>
    <row r="36" spans="1:7" ht="23.25" x14ac:dyDescent="0.35">
      <c r="A36" s="49">
        <v>33</v>
      </c>
      <c r="B36" s="50">
        <v>44781</v>
      </c>
      <c r="C36" s="49" t="s">
        <v>169</v>
      </c>
      <c r="D36" s="51">
        <v>150</v>
      </c>
      <c r="E36" s="51"/>
      <c r="F36" s="49"/>
      <c r="G36" s="49"/>
    </row>
    <row r="37" spans="1:7" ht="23.25" x14ac:dyDescent="0.35">
      <c r="A37" s="49">
        <v>34</v>
      </c>
      <c r="B37" s="50">
        <v>44781</v>
      </c>
      <c r="C37" s="49" t="s">
        <v>170</v>
      </c>
      <c r="D37" s="51">
        <v>130</v>
      </c>
      <c r="E37" s="51"/>
      <c r="F37" s="49"/>
      <c r="G37" s="49"/>
    </row>
    <row r="38" spans="1:7" ht="23.25" x14ac:dyDescent="0.35">
      <c r="A38" s="49">
        <v>35</v>
      </c>
      <c r="B38" s="50">
        <v>44781</v>
      </c>
      <c r="C38" s="49" t="s">
        <v>171</v>
      </c>
      <c r="D38" s="51">
        <v>100</v>
      </c>
      <c r="E38" s="51"/>
      <c r="F38" s="49"/>
      <c r="G38" s="49"/>
    </row>
    <row r="39" spans="1:7" ht="23.25" x14ac:dyDescent="0.35">
      <c r="A39" s="49">
        <v>36</v>
      </c>
      <c r="B39" s="50">
        <v>44781</v>
      </c>
      <c r="C39" s="49" t="s">
        <v>172</v>
      </c>
      <c r="D39" s="51"/>
      <c r="E39" s="51">
        <v>4000</v>
      </c>
      <c r="F39" s="49"/>
      <c r="G39" s="49"/>
    </row>
    <row r="40" spans="1:7" ht="23.25" x14ac:dyDescent="0.35">
      <c r="A40" s="49">
        <v>37</v>
      </c>
      <c r="B40" s="61">
        <v>44783</v>
      </c>
      <c r="C40" s="62" t="s">
        <v>56</v>
      </c>
      <c r="D40" s="63">
        <v>300</v>
      </c>
      <c r="E40" s="63"/>
      <c r="F40" s="62">
        <v>1</v>
      </c>
      <c r="G40" s="62"/>
    </row>
    <row r="41" spans="1:7" ht="23.25" x14ac:dyDescent="0.35">
      <c r="A41" s="49">
        <v>38</v>
      </c>
      <c r="B41" s="61">
        <v>44783</v>
      </c>
      <c r="C41" s="62" t="s">
        <v>55</v>
      </c>
      <c r="D41" s="63">
        <v>300</v>
      </c>
      <c r="E41" s="63"/>
      <c r="F41" s="62">
        <v>1</v>
      </c>
      <c r="G41" s="62"/>
    </row>
    <row r="42" spans="1:7" ht="23.25" x14ac:dyDescent="0.35">
      <c r="A42" s="49">
        <v>39</v>
      </c>
      <c r="B42" s="61">
        <v>44783</v>
      </c>
      <c r="C42" s="62" t="s">
        <v>55</v>
      </c>
      <c r="D42" s="63">
        <v>400</v>
      </c>
      <c r="E42" s="63"/>
      <c r="F42" s="62">
        <v>1</v>
      </c>
      <c r="G42" s="62"/>
    </row>
    <row r="43" spans="1:7" ht="23.25" x14ac:dyDescent="0.35">
      <c r="A43" s="49">
        <v>40</v>
      </c>
      <c r="B43" s="61">
        <v>44783</v>
      </c>
      <c r="C43" s="49" t="s">
        <v>56</v>
      </c>
      <c r="D43" s="63">
        <v>400</v>
      </c>
      <c r="E43" s="63"/>
      <c r="F43" s="62">
        <v>1</v>
      </c>
      <c r="G43" s="62"/>
    </row>
    <row r="44" spans="1:7" ht="23.25" x14ac:dyDescent="0.35">
      <c r="A44" s="49">
        <v>41</v>
      </c>
      <c r="B44" s="61">
        <v>44783</v>
      </c>
      <c r="C44" s="62" t="s">
        <v>55</v>
      </c>
      <c r="D44" s="63">
        <v>400</v>
      </c>
      <c r="E44" s="63"/>
      <c r="F44" s="62">
        <v>1</v>
      </c>
      <c r="G44" s="62"/>
    </row>
    <row r="45" spans="1:7" ht="23.25" x14ac:dyDescent="0.35">
      <c r="A45" s="49">
        <v>42</v>
      </c>
      <c r="B45" s="61">
        <v>44783</v>
      </c>
      <c r="C45" s="62" t="s">
        <v>173</v>
      </c>
      <c r="D45" s="63">
        <v>200</v>
      </c>
      <c r="E45" s="63"/>
      <c r="F45" s="62">
        <v>1</v>
      </c>
      <c r="G45" s="62"/>
    </row>
    <row r="46" spans="1:7" ht="23.25" x14ac:dyDescent="0.35">
      <c r="A46" s="49">
        <v>43</v>
      </c>
      <c r="B46" s="61">
        <v>44783</v>
      </c>
      <c r="C46" s="62" t="s">
        <v>174</v>
      </c>
      <c r="D46" s="63">
        <v>155</v>
      </c>
      <c r="E46" s="63"/>
      <c r="F46" s="62">
        <v>1</v>
      </c>
      <c r="G46" s="62"/>
    </row>
    <row r="47" spans="1:7" ht="23.25" x14ac:dyDescent="0.35">
      <c r="A47" s="49">
        <v>44</v>
      </c>
      <c r="B47" s="61">
        <v>44783</v>
      </c>
      <c r="C47" s="62" t="s">
        <v>175</v>
      </c>
      <c r="D47" s="63">
        <v>240</v>
      </c>
      <c r="E47" s="63"/>
      <c r="F47" s="62">
        <v>1</v>
      </c>
      <c r="G47" s="62"/>
    </row>
    <row r="48" spans="1:7" ht="23.25" x14ac:dyDescent="0.35">
      <c r="A48" s="49">
        <v>45</v>
      </c>
      <c r="B48" s="61">
        <v>44783</v>
      </c>
      <c r="C48" s="62" t="s">
        <v>176</v>
      </c>
      <c r="D48" s="63">
        <v>170</v>
      </c>
      <c r="E48" s="63"/>
      <c r="F48" s="62">
        <v>1</v>
      </c>
      <c r="G48" s="62"/>
    </row>
    <row r="49" spans="1:7" ht="23.25" x14ac:dyDescent="0.35">
      <c r="A49" s="49">
        <v>46</v>
      </c>
      <c r="B49" s="61">
        <v>44784</v>
      </c>
      <c r="C49" s="62" t="s">
        <v>177</v>
      </c>
      <c r="D49" s="63"/>
      <c r="E49" s="63">
        <v>5000</v>
      </c>
      <c r="F49" s="62"/>
      <c r="G49" s="62"/>
    </row>
    <row r="50" spans="1:7" ht="23.25" x14ac:dyDescent="0.35">
      <c r="A50" s="49">
        <v>47</v>
      </c>
      <c r="B50" s="61">
        <v>44785</v>
      </c>
      <c r="C50" s="62" t="s">
        <v>178</v>
      </c>
      <c r="D50" s="63">
        <v>790</v>
      </c>
      <c r="E50" s="63"/>
      <c r="F50" s="62"/>
      <c r="G50" s="62"/>
    </row>
    <row r="51" spans="1:7" ht="23.25" x14ac:dyDescent="0.35">
      <c r="A51" s="49">
        <v>48</v>
      </c>
      <c r="B51" s="64" t="s">
        <v>47</v>
      </c>
      <c r="C51" s="56" t="s">
        <v>56</v>
      </c>
      <c r="D51" s="57">
        <v>415</v>
      </c>
      <c r="E51" s="57"/>
      <c r="F51" s="58">
        <v>1</v>
      </c>
      <c r="G51" s="59"/>
    </row>
    <row r="52" spans="1:7" ht="23.25" x14ac:dyDescent="0.35">
      <c r="A52" s="49">
        <v>49</v>
      </c>
      <c r="B52" s="61" t="s">
        <v>47</v>
      </c>
      <c r="C52" s="62" t="s">
        <v>55</v>
      </c>
      <c r="D52" s="63">
        <v>300</v>
      </c>
      <c r="E52" s="63"/>
      <c r="F52" s="62">
        <v>1</v>
      </c>
      <c r="G52" s="62"/>
    </row>
    <row r="53" spans="1:7" ht="23.25" x14ac:dyDescent="0.35">
      <c r="A53" s="49">
        <v>50</v>
      </c>
      <c r="B53" s="52" t="s">
        <v>47</v>
      </c>
      <c r="C53" s="53" t="s">
        <v>81</v>
      </c>
      <c r="D53" s="54">
        <v>50</v>
      </c>
      <c r="E53" s="60"/>
      <c r="F53" s="55"/>
      <c r="G53" s="55"/>
    </row>
    <row r="54" spans="1:7" ht="23.25" x14ac:dyDescent="0.35">
      <c r="A54" s="49">
        <v>51</v>
      </c>
      <c r="B54" s="61" t="s">
        <v>47</v>
      </c>
      <c r="C54" s="62" t="s">
        <v>56</v>
      </c>
      <c r="D54" s="63">
        <v>300</v>
      </c>
      <c r="E54" s="63"/>
      <c r="F54" s="62">
        <v>1</v>
      </c>
      <c r="G54" s="62"/>
    </row>
    <row r="55" spans="1:7" ht="23.25" x14ac:dyDescent="0.35">
      <c r="A55" s="49">
        <v>52</v>
      </c>
      <c r="B55" s="61" t="s">
        <v>47</v>
      </c>
      <c r="C55" s="62" t="s">
        <v>179</v>
      </c>
      <c r="D55" s="63">
        <v>44</v>
      </c>
      <c r="E55" s="63"/>
      <c r="F55" s="62">
        <v>1</v>
      </c>
      <c r="G55" s="62"/>
    </row>
    <row r="56" spans="1:7" ht="23.25" x14ac:dyDescent="0.35">
      <c r="A56" s="49">
        <v>53</v>
      </c>
      <c r="B56" s="61" t="s">
        <v>47</v>
      </c>
      <c r="C56" s="62" t="s">
        <v>180</v>
      </c>
      <c r="D56" s="63">
        <v>25</v>
      </c>
      <c r="E56" s="63"/>
      <c r="F56" s="62">
        <v>1</v>
      </c>
      <c r="G56" s="62"/>
    </row>
    <row r="57" spans="1:7" ht="23.25" x14ac:dyDescent="0.35">
      <c r="A57" s="49">
        <v>54</v>
      </c>
      <c r="B57" s="61" t="s">
        <v>47</v>
      </c>
      <c r="C57" s="62" t="s">
        <v>181</v>
      </c>
      <c r="D57" s="63">
        <v>25</v>
      </c>
      <c r="E57" s="63"/>
      <c r="F57" s="62">
        <v>1</v>
      </c>
      <c r="G57" s="62"/>
    </row>
    <row r="58" spans="1:7" ht="23.25" x14ac:dyDescent="0.35">
      <c r="A58" s="49">
        <v>55</v>
      </c>
      <c r="B58" s="61" t="s">
        <v>47</v>
      </c>
      <c r="C58" s="62" t="s">
        <v>182</v>
      </c>
      <c r="D58" s="63">
        <v>1460</v>
      </c>
      <c r="E58" s="63"/>
      <c r="F58" s="62">
        <v>1</v>
      </c>
      <c r="G58" s="62"/>
    </row>
    <row r="59" spans="1:7" ht="23.25" x14ac:dyDescent="0.35">
      <c r="A59" s="49">
        <v>56</v>
      </c>
      <c r="B59" s="61" t="s">
        <v>47</v>
      </c>
      <c r="C59" s="62" t="s">
        <v>45</v>
      </c>
      <c r="D59" s="63">
        <v>2000</v>
      </c>
      <c r="E59" s="63"/>
      <c r="F59" s="62"/>
      <c r="G59" s="62"/>
    </row>
    <row r="60" spans="1:7" ht="23.25" x14ac:dyDescent="0.35">
      <c r="A60" s="49">
        <v>57</v>
      </c>
      <c r="B60" s="64" t="s">
        <v>31</v>
      </c>
      <c r="C60" s="62" t="s">
        <v>183</v>
      </c>
      <c r="D60" s="57"/>
      <c r="E60" s="57">
        <v>10000</v>
      </c>
      <c r="F60" s="58"/>
      <c r="G60" s="59"/>
    </row>
    <row r="61" spans="1:7" ht="23.25" x14ac:dyDescent="0.35">
      <c r="A61" s="49">
        <v>58</v>
      </c>
      <c r="B61" s="65" t="s">
        <v>34</v>
      </c>
      <c r="C61" s="62" t="s">
        <v>56</v>
      </c>
      <c r="D61" s="66">
        <v>600</v>
      </c>
      <c r="E61" s="67"/>
      <c r="F61" s="68">
        <v>1</v>
      </c>
      <c r="G61" s="69"/>
    </row>
    <row r="62" spans="1:7" ht="23.25" x14ac:dyDescent="0.35">
      <c r="A62" s="49">
        <v>59</v>
      </c>
      <c r="B62" s="65" t="s">
        <v>34</v>
      </c>
      <c r="C62" s="56" t="s">
        <v>55</v>
      </c>
      <c r="D62" s="66">
        <v>1000</v>
      </c>
      <c r="E62" s="67"/>
      <c r="F62" s="68">
        <v>1</v>
      </c>
      <c r="G62" s="69"/>
    </row>
    <row r="63" spans="1:7" ht="23.25" x14ac:dyDescent="0.35">
      <c r="A63" s="49">
        <v>60</v>
      </c>
      <c r="B63" s="65" t="s">
        <v>34</v>
      </c>
      <c r="C63" s="70" t="s">
        <v>43</v>
      </c>
      <c r="D63" s="66">
        <v>28</v>
      </c>
      <c r="E63" s="67"/>
      <c r="F63" s="68"/>
      <c r="G63" s="69"/>
    </row>
    <row r="64" spans="1:7" ht="23.25" x14ac:dyDescent="0.35">
      <c r="A64" s="49">
        <v>61</v>
      </c>
      <c r="B64" s="65" t="s">
        <v>34</v>
      </c>
      <c r="C64" s="70" t="s">
        <v>184</v>
      </c>
      <c r="D64" s="66">
        <v>2450</v>
      </c>
      <c r="E64" s="67"/>
      <c r="F64" s="68"/>
      <c r="G64" s="69"/>
    </row>
    <row r="65" spans="1:7" ht="23.25" x14ac:dyDescent="0.35">
      <c r="A65" s="49">
        <v>62</v>
      </c>
      <c r="B65" s="65" t="s">
        <v>34</v>
      </c>
      <c r="C65" s="70" t="s">
        <v>184</v>
      </c>
      <c r="D65" s="66">
        <v>1970</v>
      </c>
      <c r="E65" s="67"/>
      <c r="F65" s="68"/>
      <c r="G65" s="69"/>
    </row>
    <row r="66" spans="1:7" ht="23.25" x14ac:dyDescent="0.35">
      <c r="A66" s="49">
        <v>63</v>
      </c>
      <c r="B66" s="65" t="s">
        <v>34</v>
      </c>
      <c r="C66" s="70" t="s">
        <v>134</v>
      </c>
      <c r="D66" s="66">
        <v>450</v>
      </c>
      <c r="E66" s="67"/>
      <c r="F66" s="68"/>
      <c r="G66" s="69"/>
    </row>
    <row r="67" spans="1:7" ht="23.25" x14ac:dyDescent="0.35">
      <c r="A67" s="49">
        <v>64</v>
      </c>
      <c r="B67" s="65" t="s">
        <v>34</v>
      </c>
      <c r="C67" s="70" t="s">
        <v>81</v>
      </c>
      <c r="D67" s="66">
        <v>50</v>
      </c>
      <c r="E67" s="67"/>
      <c r="F67" s="68"/>
      <c r="G67" s="69"/>
    </row>
    <row r="68" spans="1:7" ht="23.25" x14ac:dyDescent="0.35">
      <c r="A68" s="49">
        <v>65</v>
      </c>
      <c r="B68" s="65" t="s">
        <v>32</v>
      </c>
      <c r="C68" s="70" t="s">
        <v>167</v>
      </c>
      <c r="D68" s="66">
        <v>220</v>
      </c>
      <c r="E68" s="67"/>
      <c r="F68" s="68">
        <v>1</v>
      </c>
      <c r="G68" s="69"/>
    </row>
    <row r="69" spans="1:7" ht="23.25" x14ac:dyDescent="0.35">
      <c r="A69" s="49">
        <v>66</v>
      </c>
      <c r="B69" s="65" t="s">
        <v>32</v>
      </c>
      <c r="C69" s="70" t="s">
        <v>185</v>
      </c>
      <c r="D69" s="66">
        <v>80</v>
      </c>
      <c r="E69" s="67"/>
      <c r="F69" s="68">
        <v>1</v>
      </c>
      <c r="G69" s="69"/>
    </row>
    <row r="70" spans="1:7" ht="23.25" x14ac:dyDescent="0.35">
      <c r="A70" s="49">
        <v>67</v>
      </c>
      <c r="B70" s="65" t="s">
        <v>32</v>
      </c>
      <c r="C70" s="70" t="s">
        <v>186</v>
      </c>
      <c r="D70" s="66">
        <v>260</v>
      </c>
      <c r="E70" s="67"/>
      <c r="F70" s="68"/>
      <c r="G70" s="69"/>
    </row>
    <row r="71" spans="1:7" ht="23.25" x14ac:dyDescent="0.35">
      <c r="A71" s="49">
        <v>68</v>
      </c>
      <c r="B71" s="65" t="s">
        <v>32</v>
      </c>
      <c r="C71" s="70" t="s">
        <v>187</v>
      </c>
      <c r="D71" s="66">
        <v>850</v>
      </c>
      <c r="E71" s="67"/>
      <c r="F71" s="68">
        <v>1</v>
      </c>
      <c r="G71" s="69"/>
    </row>
    <row r="72" spans="1:7" ht="23.25" x14ac:dyDescent="0.35">
      <c r="A72" s="49">
        <v>69</v>
      </c>
      <c r="B72" s="65" t="s">
        <v>32</v>
      </c>
      <c r="C72" s="70" t="s">
        <v>55</v>
      </c>
      <c r="D72" s="66">
        <v>800</v>
      </c>
      <c r="E72" s="67"/>
      <c r="F72" s="68">
        <v>1</v>
      </c>
      <c r="G72" s="69"/>
    </row>
    <row r="73" spans="1:7" ht="23.25" x14ac:dyDescent="0.35">
      <c r="A73" s="49">
        <v>70</v>
      </c>
      <c r="B73" s="65" t="s">
        <v>32</v>
      </c>
      <c r="C73" s="70" t="s">
        <v>80</v>
      </c>
      <c r="D73" s="66">
        <v>35</v>
      </c>
      <c r="E73" s="67"/>
      <c r="F73" s="68">
        <v>1</v>
      </c>
      <c r="G73" s="69"/>
    </row>
    <row r="74" spans="1:7" ht="23.25" x14ac:dyDescent="0.35">
      <c r="A74" s="49">
        <v>71</v>
      </c>
      <c r="B74" s="65" t="s">
        <v>32</v>
      </c>
      <c r="C74" s="70" t="s">
        <v>188</v>
      </c>
      <c r="D74" s="66">
        <v>550</v>
      </c>
      <c r="E74" s="67"/>
      <c r="F74" s="68"/>
      <c r="G74" s="69"/>
    </row>
    <row r="75" spans="1:7" ht="23.25" x14ac:dyDescent="0.35">
      <c r="A75" s="49">
        <v>72</v>
      </c>
      <c r="B75" s="65" t="s">
        <v>32</v>
      </c>
      <c r="C75" s="70" t="s">
        <v>189</v>
      </c>
      <c r="D75" s="66">
        <v>500</v>
      </c>
      <c r="E75" s="67"/>
      <c r="F75" s="68">
        <v>1</v>
      </c>
      <c r="G75" s="69"/>
    </row>
    <row r="76" spans="1:7" ht="23.25" x14ac:dyDescent="0.35">
      <c r="A76" s="49">
        <v>73</v>
      </c>
      <c r="B76" s="65" t="s">
        <v>32</v>
      </c>
      <c r="C76" s="70" t="s">
        <v>39</v>
      </c>
      <c r="D76" s="66">
        <v>790</v>
      </c>
      <c r="E76" s="66"/>
      <c r="F76" s="68">
        <v>1</v>
      </c>
      <c r="G76" s="69"/>
    </row>
    <row r="77" spans="1:7" ht="23.25" x14ac:dyDescent="0.35">
      <c r="A77" s="49">
        <v>74</v>
      </c>
      <c r="B77" s="65" t="s">
        <v>32</v>
      </c>
      <c r="C77" s="56" t="s">
        <v>190</v>
      </c>
      <c r="D77" s="66"/>
      <c r="E77" s="66">
        <v>10000</v>
      </c>
      <c r="F77" s="68"/>
      <c r="G77" s="69"/>
    </row>
    <row r="78" spans="1:7" ht="23.25" x14ac:dyDescent="0.35">
      <c r="A78" s="49">
        <v>75</v>
      </c>
      <c r="B78" s="65" t="s">
        <v>41</v>
      </c>
      <c r="C78" s="70" t="s">
        <v>191</v>
      </c>
      <c r="D78" s="66">
        <v>1078</v>
      </c>
      <c r="E78" s="66"/>
      <c r="F78" s="68">
        <v>1</v>
      </c>
      <c r="G78" s="69"/>
    </row>
    <row r="79" spans="1:7" ht="23.25" x14ac:dyDescent="0.35">
      <c r="A79" s="49">
        <v>76</v>
      </c>
      <c r="B79" s="65" t="s">
        <v>41</v>
      </c>
      <c r="C79" s="70" t="s">
        <v>134</v>
      </c>
      <c r="D79" s="66">
        <v>450</v>
      </c>
      <c r="E79" s="66"/>
      <c r="F79" s="68"/>
      <c r="G79" s="69"/>
    </row>
    <row r="80" spans="1:7" ht="23.25" x14ac:dyDescent="0.35">
      <c r="A80" s="49">
        <v>77</v>
      </c>
      <c r="B80" s="65" t="s">
        <v>41</v>
      </c>
      <c r="C80" s="53" t="s">
        <v>188</v>
      </c>
      <c r="D80" s="66">
        <v>250</v>
      </c>
      <c r="E80" s="66"/>
      <c r="F80" s="68"/>
      <c r="G80" s="69"/>
    </row>
    <row r="81" spans="1:7" ht="23.25" x14ac:dyDescent="0.35">
      <c r="A81" s="49">
        <v>78</v>
      </c>
      <c r="B81" s="65" t="s">
        <v>41</v>
      </c>
      <c r="C81" s="70" t="s">
        <v>49</v>
      </c>
      <c r="D81" s="66">
        <v>125</v>
      </c>
      <c r="E81" s="66"/>
      <c r="F81" s="68"/>
      <c r="G81" s="69"/>
    </row>
    <row r="82" spans="1:7" ht="23.25" x14ac:dyDescent="0.35">
      <c r="A82" s="49">
        <v>79</v>
      </c>
      <c r="B82" s="65" t="s">
        <v>41</v>
      </c>
      <c r="C82" s="70" t="s">
        <v>134</v>
      </c>
      <c r="D82" s="66">
        <v>450</v>
      </c>
      <c r="E82" s="66"/>
      <c r="F82" s="68"/>
      <c r="G82" s="69"/>
    </row>
    <row r="83" spans="1:7" ht="23.25" x14ac:dyDescent="0.35">
      <c r="A83" s="49">
        <v>80</v>
      </c>
      <c r="B83" s="65">
        <v>44792</v>
      </c>
      <c r="C83" s="70" t="s">
        <v>55</v>
      </c>
      <c r="D83" s="66">
        <v>300</v>
      </c>
      <c r="E83" s="66"/>
      <c r="F83" s="68">
        <v>1</v>
      </c>
      <c r="G83" s="69"/>
    </row>
    <row r="84" spans="1:7" ht="23.25" x14ac:dyDescent="0.35">
      <c r="A84" s="49">
        <v>81</v>
      </c>
      <c r="B84" s="65">
        <v>44792</v>
      </c>
      <c r="C84" s="70" t="s">
        <v>192</v>
      </c>
      <c r="D84" s="66">
        <v>100</v>
      </c>
      <c r="E84" s="66"/>
      <c r="F84" s="68">
        <v>1</v>
      </c>
      <c r="G84" s="69"/>
    </row>
    <row r="85" spans="1:7" ht="23.25" x14ac:dyDescent="0.35">
      <c r="A85" s="49">
        <v>82</v>
      </c>
      <c r="B85" s="65">
        <v>44792</v>
      </c>
      <c r="C85" s="70" t="s">
        <v>193</v>
      </c>
      <c r="D85" s="66">
        <v>155</v>
      </c>
      <c r="E85" s="66"/>
      <c r="F85" s="68">
        <v>1</v>
      </c>
      <c r="G85" s="69"/>
    </row>
    <row r="86" spans="1:7" ht="23.25" x14ac:dyDescent="0.35">
      <c r="A86" s="49">
        <v>83</v>
      </c>
      <c r="B86" s="65">
        <v>44792</v>
      </c>
      <c r="C86" s="70" t="s">
        <v>80</v>
      </c>
      <c r="D86" s="66">
        <v>35</v>
      </c>
      <c r="E86" s="66"/>
      <c r="F86" s="68">
        <v>1</v>
      </c>
      <c r="G86" s="69"/>
    </row>
    <row r="87" spans="1:7" ht="23.25" x14ac:dyDescent="0.35">
      <c r="A87" s="49">
        <v>84</v>
      </c>
      <c r="B87" s="65">
        <v>44792</v>
      </c>
      <c r="C87" s="70" t="s">
        <v>49</v>
      </c>
      <c r="D87" s="66">
        <v>400</v>
      </c>
      <c r="E87" s="66"/>
      <c r="F87" s="68"/>
      <c r="G87" s="69"/>
    </row>
    <row r="88" spans="1:7" ht="23.25" x14ac:dyDescent="0.35">
      <c r="A88" s="49">
        <v>85</v>
      </c>
      <c r="B88" s="65">
        <v>44792</v>
      </c>
      <c r="C88" s="70" t="s">
        <v>188</v>
      </c>
      <c r="D88" s="66">
        <v>125</v>
      </c>
      <c r="E88" s="66"/>
      <c r="F88" s="68"/>
      <c r="G88" s="69"/>
    </row>
    <row r="89" spans="1:7" ht="23.25" x14ac:dyDescent="0.35">
      <c r="A89" s="49">
        <v>86</v>
      </c>
      <c r="B89" s="65">
        <v>44792</v>
      </c>
      <c r="C89" s="70" t="s">
        <v>49</v>
      </c>
      <c r="D89" s="66">
        <v>125</v>
      </c>
      <c r="E89" s="67"/>
      <c r="F89" s="68"/>
      <c r="G89" s="69"/>
    </row>
    <row r="90" spans="1:7" ht="23.25" x14ac:dyDescent="0.35">
      <c r="A90" s="49">
        <v>87</v>
      </c>
      <c r="B90" s="65">
        <v>44792</v>
      </c>
      <c r="C90" s="70" t="s">
        <v>161</v>
      </c>
      <c r="D90" s="66">
        <v>65</v>
      </c>
      <c r="E90" s="67"/>
      <c r="F90" s="68"/>
      <c r="G90" s="69"/>
    </row>
    <row r="91" spans="1:7" ht="23.25" x14ac:dyDescent="0.35">
      <c r="A91" s="49">
        <v>88</v>
      </c>
      <c r="B91" s="65">
        <v>44792</v>
      </c>
      <c r="C91" s="70" t="s">
        <v>194</v>
      </c>
      <c r="D91" s="66">
        <v>430</v>
      </c>
      <c r="E91" s="67"/>
      <c r="F91" s="68">
        <v>1</v>
      </c>
      <c r="G91" s="69"/>
    </row>
    <row r="92" spans="1:7" ht="23.25" x14ac:dyDescent="0.35">
      <c r="A92" s="49">
        <v>89</v>
      </c>
      <c r="B92" s="65">
        <v>44792</v>
      </c>
      <c r="C92" s="70" t="s">
        <v>44</v>
      </c>
      <c r="D92" s="66">
        <v>2450</v>
      </c>
      <c r="E92" s="67"/>
      <c r="F92" s="68"/>
      <c r="G92" s="69"/>
    </row>
    <row r="93" spans="1:7" ht="23.25" x14ac:dyDescent="0.35">
      <c r="A93" s="49">
        <v>90</v>
      </c>
      <c r="B93" s="65">
        <v>44792</v>
      </c>
      <c r="C93" s="53" t="s">
        <v>195</v>
      </c>
      <c r="D93" s="66">
        <v>1350</v>
      </c>
      <c r="E93" s="67"/>
      <c r="F93" s="68"/>
      <c r="G93" s="69"/>
    </row>
    <row r="94" spans="1:7" ht="23.25" x14ac:dyDescent="0.35">
      <c r="A94" s="49">
        <v>91</v>
      </c>
      <c r="B94" s="65">
        <v>44792</v>
      </c>
      <c r="C94" s="59" t="s">
        <v>45</v>
      </c>
      <c r="D94" s="66">
        <v>1500</v>
      </c>
      <c r="E94" s="67"/>
      <c r="F94" s="68"/>
      <c r="G94" s="71"/>
    </row>
    <row r="95" spans="1:7" ht="23.25" x14ac:dyDescent="0.35">
      <c r="A95" s="49">
        <v>92</v>
      </c>
      <c r="B95" s="65">
        <v>44795</v>
      </c>
      <c r="C95" s="72" t="s">
        <v>196</v>
      </c>
      <c r="D95" s="66">
        <v>300</v>
      </c>
      <c r="E95" s="66"/>
      <c r="F95" s="68"/>
      <c r="G95" s="71"/>
    </row>
    <row r="96" spans="1:7" ht="23.25" x14ac:dyDescent="0.35">
      <c r="A96" s="49">
        <v>93</v>
      </c>
      <c r="B96" s="65">
        <v>44795</v>
      </c>
      <c r="C96" s="72" t="s">
        <v>197</v>
      </c>
      <c r="D96" s="66">
        <v>410</v>
      </c>
      <c r="E96" s="66"/>
      <c r="F96" s="68">
        <v>1</v>
      </c>
      <c r="G96" s="71"/>
    </row>
    <row r="97" spans="1:7" ht="23.25" x14ac:dyDescent="0.35">
      <c r="A97" s="49">
        <v>94</v>
      </c>
      <c r="B97" s="65">
        <v>44795</v>
      </c>
      <c r="C97" s="72" t="s">
        <v>198</v>
      </c>
      <c r="D97" s="66">
        <v>14100</v>
      </c>
      <c r="E97" s="66"/>
      <c r="F97" s="68"/>
      <c r="G97" s="71"/>
    </row>
    <row r="98" spans="1:7" ht="23.25" x14ac:dyDescent="0.35">
      <c r="A98" s="49">
        <v>95</v>
      </c>
      <c r="B98" s="65">
        <v>44796</v>
      </c>
      <c r="C98" s="72" t="s">
        <v>199</v>
      </c>
      <c r="D98" s="66"/>
      <c r="E98" s="66">
        <v>8000</v>
      </c>
      <c r="F98" s="68"/>
      <c r="G98" s="71"/>
    </row>
    <row r="99" spans="1:7" ht="23.25" x14ac:dyDescent="0.35">
      <c r="A99" s="49">
        <v>96</v>
      </c>
      <c r="B99" s="65">
        <v>44797</v>
      </c>
      <c r="C99" s="72" t="s">
        <v>79</v>
      </c>
      <c r="D99" s="66">
        <v>700</v>
      </c>
      <c r="E99" s="66"/>
      <c r="F99" s="68"/>
      <c r="G99" s="71"/>
    </row>
    <row r="100" spans="1:7" ht="23.25" x14ac:dyDescent="0.35">
      <c r="A100" s="49">
        <v>97</v>
      </c>
      <c r="B100" s="65">
        <v>44797</v>
      </c>
      <c r="C100" s="70" t="s">
        <v>200</v>
      </c>
      <c r="D100" s="66">
        <v>165</v>
      </c>
      <c r="E100" s="66"/>
      <c r="F100" s="68">
        <v>1</v>
      </c>
      <c r="G100" s="69"/>
    </row>
    <row r="101" spans="1:7" ht="23.25" x14ac:dyDescent="0.35">
      <c r="A101" s="49">
        <v>98</v>
      </c>
      <c r="B101" s="65">
        <v>44797</v>
      </c>
      <c r="C101" s="70" t="s">
        <v>95</v>
      </c>
      <c r="D101" s="66">
        <v>500</v>
      </c>
      <c r="E101" s="66"/>
      <c r="F101" s="68"/>
      <c r="G101" s="69"/>
    </row>
    <row r="102" spans="1:7" ht="23.25" x14ac:dyDescent="0.35">
      <c r="A102" s="49">
        <v>99</v>
      </c>
      <c r="B102" s="65">
        <v>44797</v>
      </c>
      <c r="C102" s="70" t="s">
        <v>201</v>
      </c>
      <c r="D102" s="66"/>
      <c r="E102" s="66">
        <v>10000</v>
      </c>
      <c r="F102" s="68"/>
      <c r="G102" s="69"/>
    </row>
    <row r="103" spans="1:7" ht="23.25" x14ac:dyDescent="0.35">
      <c r="A103" s="49">
        <v>100</v>
      </c>
      <c r="B103" s="65">
        <v>44801</v>
      </c>
      <c r="C103" s="70" t="s">
        <v>202</v>
      </c>
      <c r="D103" s="66"/>
      <c r="E103" s="66">
        <v>5000</v>
      </c>
      <c r="F103" s="68"/>
      <c r="G103" s="69"/>
    </row>
    <row r="104" spans="1:7" ht="23.25" x14ac:dyDescent="0.35">
      <c r="A104" s="49">
        <v>101</v>
      </c>
      <c r="B104" s="65">
        <v>44802</v>
      </c>
      <c r="C104" s="70" t="s">
        <v>158</v>
      </c>
      <c r="D104" s="66">
        <v>4387</v>
      </c>
      <c r="E104" s="66"/>
      <c r="F104" s="68"/>
      <c r="G104" s="69"/>
    </row>
    <row r="105" spans="1:7" ht="23.25" x14ac:dyDescent="0.35">
      <c r="A105" s="49">
        <v>102</v>
      </c>
      <c r="B105" s="65">
        <v>44802</v>
      </c>
      <c r="C105" s="70" t="s">
        <v>56</v>
      </c>
      <c r="D105" s="66">
        <v>300</v>
      </c>
      <c r="E105" s="66"/>
      <c r="F105" s="68">
        <v>1</v>
      </c>
      <c r="G105" s="69"/>
    </row>
    <row r="106" spans="1:7" ht="23.25" x14ac:dyDescent="0.35">
      <c r="A106" s="49">
        <v>103</v>
      </c>
      <c r="B106" s="65">
        <v>44802</v>
      </c>
      <c r="C106" s="70" t="s">
        <v>203</v>
      </c>
      <c r="D106" s="66">
        <v>50</v>
      </c>
      <c r="E106" s="66"/>
      <c r="F106" s="68">
        <v>1</v>
      </c>
      <c r="G106" s="69"/>
    </row>
    <row r="107" spans="1:7" ht="23.25" x14ac:dyDescent="0.35">
      <c r="A107" s="49">
        <v>104</v>
      </c>
      <c r="B107" s="65">
        <v>44802</v>
      </c>
      <c r="C107" s="70" t="s">
        <v>55</v>
      </c>
      <c r="D107" s="66">
        <v>500</v>
      </c>
      <c r="E107" s="66"/>
      <c r="F107" s="68">
        <v>1</v>
      </c>
      <c r="G107" s="69"/>
    </row>
    <row r="108" spans="1:7" ht="23.25" x14ac:dyDescent="0.35">
      <c r="A108" s="49">
        <v>105</v>
      </c>
      <c r="B108" s="65">
        <v>44802</v>
      </c>
      <c r="C108" s="70" t="s">
        <v>55</v>
      </c>
      <c r="D108" s="66">
        <v>300</v>
      </c>
      <c r="E108" s="66"/>
      <c r="F108" s="68">
        <v>1</v>
      </c>
      <c r="G108" s="69"/>
    </row>
    <row r="109" spans="1:7" ht="23.25" x14ac:dyDescent="0.35">
      <c r="A109" s="49">
        <v>106</v>
      </c>
      <c r="B109" s="65">
        <v>44802</v>
      </c>
      <c r="C109" s="70" t="s">
        <v>56</v>
      </c>
      <c r="D109" s="66">
        <v>300</v>
      </c>
      <c r="E109" s="66"/>
      <c r="F109" s="68">
        <v>1</v>
      </c>
      <c r="G109" s="69"/>
    </row>
    <row r="110" spans="1:7" ht="23.25" x14ac:dyDescent="0.35">
      <c r="A110" s="49">
        <v>107</v>
      </c>
      <c r="B110" s="65">
        <v>44802</v>
      </c>
      <c r="C110" s="70" t="s">
        <v>173</v>
      </c>
      <c r="D110" s="66">
        <v>70</v>
      </c>
      <c r="E110" s="66"/>
      <c r="F110" s="68">
        <v>1</v>
      </c>
      <c r="G110" s="69"/>
    </row>
    <row r="111" spans="1:7" ht="23.25" x14ac:dyDescent="0.35">
      <c r="A111" s="49">
        <v>108</v>
      </c>
      <c r="B111" s="65">
        <v>44802</v>
      </c>
      <c r="C111" s="70" t="s">
        <v>52</v>
      </c>
      <c r="D111" s="66">
        <v>200</v>
      </c>
      <c r="E111" s="66"/>
      <c r="F111" s="68"/>
      <c r="G111" s="69"/>
    </row>
    <row r="112" spans="1:7" ht="23.25" x14ac:dyDescent="0.35">
      <c r="A112" s="49">
        <v>109</v>
      </c>
      <c r="B112" s="65">
        <v>44802</v>
      </c>
      <c r="C112" s="70" t="s">
        <v>204</v>
      </c>
      <c r="D112" s="66">
        <v>125</v>
      </c>
      <c r="E112" s="66"/>
      <c r="F112" s="68"/>
      <c r="G112" s="69"/>
    </row>
    <row r="113" spans="1:7" ht="23.25" x14ac:dyDescent="0.35">
      <c r="A113" s="49">
        <v>110</v>
      </c>
      <c r="B113" s="65">
        <v>44802</v>
      </c>
      <c r="C113" s="70" t="s">
        <v>205</v>
      </c>
      <c r="D113" s="66">
        <v>128</v>
      </c>
      <c r="E113" s="66"/>
      <c r="F113" s="68">
        <v>1</v>
      </c>
      <c r="G113" s="69"/>
    </row>
    <row r="114" spans="1:7" ht="23.25" x14ac:dyDescent="0.35">
      <c r="A114" s="49">
        <v>111</v>
      </c>
      <c r="B114" s="65">
        <v>44802</v>
      </c>
      <c r="C114" s="70" t="s">
        <v>205</v>
      </c>
      <c r="D114" s="66">
        <v>160</v>
      </c>
      <c r="E114" s="66"/>
      <c r="F114" s="68">
        <v>1</v>
      </c>
      <c r="G114" s="69"/>
    </row>
    <row r="115" spans="1:7" ht="23.25" x14ac:dyDescent="0.35">
      <c r="A115" s="49">
        <v>112</v>
      </c>
      <c r="B115" s="65">
        <v>44802</v>
      </c>
      <c r="C115" s="70" t="s">
        <v>206</v>
      </c>
      <c r="D115" s="66">
        <v>150</v>
      </c>
      <c r="E115" s="66"/>
      <c r="F115" s="68">
        <v>1</v>
      </c>
      <c r="G115" s="69"/>
    </row>
    <row r="116" spans="1:7" ht="23.25" x14ac:dyDescent="0.35">
      <c r="A116" s="49">
        <v>113</v>
      </c>
      <c r="B116" s="65">
        <v>44802</v>
      </c>
      <c r="C116" s="70" t="s">
        <v>207</v>
      </c>
      <c r="D116" s="66">
        <v>280</v>
      </c>
      <c r="E116" s="66"/>
      <c r="F116" s="68"/>
      <c r="G116" s="69"/>
    </row>
    <row r="117" spans="1:7" ht="23.25" x14ac:dyDescent="0.35">
      <c r="A117" s="49">
        <v>114</v>
      </c>
      <c r="B117" s="65">
        <v>44802</v>
      </c>
      <c r="C117" s="72" t="s">
        <v>208</v>
      </c>
      <c r="D117" s="66">
        <v>95</v>
      </c>
      <c r="E117" s="66"/>
      <c r="F117" s="68">
        <v>1</v>
      </c>
      <c r="G117" s="71"/>
    </row>
    <row r="118" spans="1:7" ht="23.25" x14ac:dyDescent="0.35">
      <c r="A118" s="49">
        <v>115</v>
      </c>
      <c r="B118" s="65">
        <v>44802</v>
      </c>
      <c r="C118" s="72" t="s">
        <v>209</v>
      </c>
      <c r="D118" s="66">
        <v>150</v>
      </c>
      <c r="E118" s="66"/>
      <c r="F118" s="68">
        <v>1</v>
      </c>
      <c r="G118" s="71"/>
    </row>
    <row r="119" spans="1:7" ht="23.25" x14ac:dyDescent="0.35">
      <c r="A119" s="49">
        <v>116</v>
      </c>
      <c r="B119" s="65">
        <v>44802</v>
      </c>
      <c r="C119" s="70" t="s">
        <v>210</v>
      </c>
      <c r="D119" s="66"/>
      <c r="E119" s="66">
        <v>20000</v>
      </c>
      <c r="F119" s="68"/>
      <c r="G119" s="71"/>
    </row>
    <row r="120" spans="1:7" ht="23.25" x14ac:dyDescent="0.35">
      <c r="A120" s="49">
        <v>117</v>
      </c>
      <c r="B120" s="65">
        <v>44803</v>
      </c>
      <c r="C120" s="70" t="s">
        <v>211</v>
      </c>
      <c r="D120" s="66"/>
      <c r="E120" s="66">
        <v>50000</v>
      </c>
      <c r="F120" s="68"/>
      <c r="G120" s="71"/>
    </row>
    <row r="121" spans="1:7" ht="23.25" x14ac:dyDescent="0.35">
      <c r="A121" s="49">
        <v>118</v>
      </c>
      <c r="B121" s="65">
        <v>44803</v>
      </c>
      <c r="C121" s="70" t="s">
        <v>212</v>
      </c>
      <c r="D121" s="66">
        <v>55600</v>
      </c>
      <c r="E121" s="66"/>
      <c r="F121" s="73" t="s">
        <v>213</v>
      </c>
      <c r="G121" s="72"/>
    </row>
    <row r="122" spans="1:7" ht="23.25" x14ac:dyDescent="0.35">
      <c r="A122" s="49">
        <v>119</v>
      </c>
      <c r="B122" s="65">
        <v>44803</v>
      </c>
      <c r="C122" s="70" t="s">
        <v>214</v>
      </c>
      <c r="D122" s="66">
        <v>30</v>
      </c>
      <c r="E122" s="66"/>
      <c r="F122" s="73">
        <v>1</v>
      </c>
      <c r="G122" s="72"/>
    </row>
    <row r="123" spans="1:7" ht="23.25" x14ac:dyDescent="0.35">
      <c r="A123" s="49">
        <v>120</v>
      </c>
      <c r="B123" s="65">
        <v>44803</v>
      </c>
      <c r="C123" s="70" t="s">
        <v>215</v>
      </c>
      <c r="D123" s="66">
        <v>500</v>
      </c>
      <c r="E123" s="66"/>
      <c r="F123" s="73">
        <v>1</v>
      </c>
      <c r="G123" s="72"/>
    </row>
    <row r="124" spans="1:7" ht="23.25" x14ac:dyDescent="0.35">
      <c r="A124" s="49">
        <v>121</v>
      </c>
      <c r="B124" s="65">
        <v>44803</v>
      </c>
      <c r="C124" s="70" t="s">
        <v>79</v>
      </c>
      <c r="D124" s="66">
        <v>250</v>
      </c>
      <c r="E124" s="66"/>
      <c r="F124" s="73"/>
      <c r="G124" s="72"/>
    </row>
    <row r="125" spans="1:7" ht="23.25" x14ac:dyDescent="0.35">
      <c r="A125" s="49">
        <v>122</v>
      </c>
      <c r="B125" s="65">
        <v>44803</v>
      </c>
      <c r="C125" s="70" t="s">
        <v>87</v>
      </c>
      <c r="D125" s="66">
        <v>350</v>
      </c>
      <c r="E125" s="66"/>
      <c r="F125" s="73"/>
      <c r="G125" s="72"/>
    </row>
    <row r="126" spans="1:7" ht="23.25" x14ac:dyDescent="0.35">
      <c r="A126" s="49">
        <v>123</v>
      </c>
      <c r="B126" s="65">
        <v>44803</v>
      </c>
      <c r="C126" s="70" t="s">
        <v>216</v>
      </c>
      <c r="D126" s="66">
        <v>320</v>
      </c>
      <c r="E126" s="66"/>
      <c r="F126" s="73">
        <v>1</v>
      </c>
      <c r="G126" s="72"/>
    </row>
    <row r="127" spans="1:7" ht="23.25" x14ac:dyDescent="0.35">
      <c r="A127" s="49">
        <v>124</v>
      </c>
      <c r="B127" s="65">
        <v>44803</v>
      </c>
      <c r="C127" s="70" t="s">
        <v>49</v>
      </c>
      <c r="D127" s="66">
        <v>230</v>
      </c>
      <c r="E127" s="66"/>
      <c r="F127" s="73"/>
      <c r="G127" s="72"/>
    </row>
    <row r="128" spans="1:7" ht="23.25" x14ac:dyDescent="0.35">
      <c r="A128" s="49">
        <v>125</v>
      </c>
      <c r="B128" s="65">
        <v>44803</v>
      </c>
      <c r="C128" s="70" t="s">
        <v>217</v>
      </c>
      <c r="D128" s="66">
        <v>250</v>
      </c>
      <c r="E128" s="66"/>
      <c r="F128" s="73"/>
      <c r="G128" s="72"/>
    </row>
    <row r="129" spans="1:7" ht="23.25" x14ac:dyDescent="0.35">
      <c r="A129" s="49">
        <v>126</v>
      </c>
      <c r="B129" s="65">
        <v>44803</v>
      </c>
      <c r="C129" s="70" t="s">
        <v>218</v>
      </c>
      <c r="D129" s="66">
        <v>15</v>
      </c>
      <c r="E129" s="66"/>
      <c r="F129" s="73">
        <v>1</v>
      </c>
      <c r="G129" s="72"/>
    </row>
    <row r="130" spans="1:7" ht="23.25" x14ac:dyDescent="0.35">
      <c r="A130" s="49">
        <v>127</v>
      </c>
      <c r="B130" s="65">
        <v>44803</v>
      </c>
      <c r="C130" s="70" t="s">
        <v>49</v>
      </c>
      <c r="D130" s="66">
        <v>230</v>
      </c>
      <c r="E130" s="66"/>
      <c r="F130" s="73"/>
      <c r="G130" s="70"/>
    </row>
    <row r="131" spans="1:7" ht="23.25" x14ac:dyDescent="0.35">
      <c r="A131" s="49">
        <v>128</v>
      </c>
      <c r="B131" s="65">
        <v>44803</v>
      </c>
      <c r="C131" s="70" t="s">
        <v>49</v>
      </c>
      <c r="D131" s="66">
        <v>300</v>
      </c>
      <c r="E131" s="66"/>
      <c r="F131" s="68"/>
      <c r="G131" s="71"/>
    </row>
    <row r="132" spans="1:7" ht="23.25" x14ac:dyDescent="0.35">
      <c r="A132" s="49">
        <v>129</v>
      </c>
      <c r="B132" s="65">
        <v>44803</v>
      </c>
      <c r="C132" s="70" t="s">
        <v>95</v>
      </c>
      <c r="D132" s="66">
        <v>325</v>
      </c>
      <c r="E132" s="66"/>
      <c r="F132" s="68"/>
      <c r="G132" s="71"/>
    </row>
    <row r="133" spans="1:7" ht="23.25" x14ac:dyDescent="0.35">
      <c r="A133" s="49">
        <v>130</v>
      </c>
      <c r="B133" s="65">
        <v>44803</v>
      </c>
      <c r="C133" s="70" t="s">
        <v>49</v>
      </c>
      <c r="D133" s="66">
        <v>100</v>
      </c>
      <c r="E133" s="67"/>
      <c r="F133" s="68"/>
      <c r="G133" s="71"/>
    </row>
    <row r="134" spans="1:7" ht="23.25" x14ac:dyDescent="0.35">
      <c r="A134" s="49">
        <v>131</v>
      </c>
      <c r="B134" s="65">
        <v>44804</v>
      </c>
      <c r="C134" s="70" t="s">
        <v>52</v>
      </c>
      <c r="D134" s="66">
        <v>200</v>
      </c>
      <c r="E134" s="66"/>
      <c r="F134" s="73"/>
      <c r="G134" s="72"/>
    </row>
    <row r="135" spans="1:7" ht="23.25" x14ac:dyDescent="0.35">
      <c r="A135" s="49">
        <v>132</v>
      </c>
      <c r="B135" s="65">
        <v>44804</v>
      </c>
      <c r="C135" s="70" t="s">
        <v>80</v>
      </c>
      <c r="D135" s="66">
        <v>170</v>
      </c>
      <c r="E135" s="66"/>
      <c r="F135" s="73">
        <v>1</v>
      </c>
      <c r="G135" s="72"/>
    </row>
    <row r="136" spans="1:7" ht="23.25" x14ac:dyDescent="0.35">
      <c r="A136" s="49">
        <v>133</v>
      </c>
      <c r="B136" s="65">
        <v>44804</v>
      </c>
      <c r="C136" s="70" t="s">
        <v>173</v>
      </c>
      <c r="D136" s="66">
        <v>125</v>
      </c>
      <c r="E136" s="66"/>
      <c r="F136" s="73">
        <v>1</v>
      </c>
      <c r="G136" s="72"/>
    </row>
    <row r="137" spans="1:7" ht="23.25" x14ac:dyDescent="0.35">
      <c r="A137" s="49">
        <v>134</v>
      </c>
      <c r="B137" s="65"/>
      <c r="C137" s="70"/>
      <c r="D137" s="66"/>
      <c r="E137" s="66"/>
      <c r="F137" s="73"/>
      <c r="G137" s="72"/>
    </row>
    <row r="138" spans="1:7" ht="23.25" x14ac:dyDescent="0.35">
      <c r="A138" s="49">
        <v>135</v>
      </c>
      <c r="B138" s="65"/>
      <c r="C138" s="70"/>
      <c r="D138" s="66"/>
      <c r="E138" s="66"/>
      <c r="F138" s="73"/>
      <c r="G138" s="72"/>
    </row>
    <row r="139" spans="1:7" ht="23.25" x14ac:dyDescent="0.35">
      <c r="A139" s="49">
        <v>136</v>
      </c>
      <c r="B139" s="65"/>
      <c r="C139" s="72"/>
      <c r="D139" s="66"/>
      <c r="E139" s="67"/>
      <c r="F139" s="68"/>
      <c r="G139" s="71"/>
    </row>
    <row r="140" spans="1:7" ht="23.25" x14ac:dyDescent="0.35">
      <c r="A140" s="49">
        <v>137</v>
      </c>
      <c r="B140" s="65"/>
      <c r="C140" s="72"/>
      <c r="D140" s="66"/>
      <c r="E140" s="67"/>
      <c r="F140" s="68"/>
      <c r="G140" s="71"/>
    </row>
    <row r="141" spans="1:7" ht="23.25" x14ac:dyDescent="0.35">
      <c r="A141" s="49">
        <v>138</v>
      </c>
      <c r="B141" s="65"/>
      <c r="C141" s="72"/>
      <c r="D141" s="66"/>
      <c r="E141" s="67"/>
      <c r="F141" s="68"/>
      <c r="G141" s="71"/>
    </row>
    <row r="142" spans="1:7" ht="23.25" x14ac:dyDescent="0.35">
      <c r="A142" s="49">
        <v>139</v>
      </c>
      <c r="B142" s="65"/>
      <c r="C142" s="70"/>
      <c r="D142" s="66"/>
      <c r="E142" s="66"/>
      <c r="F142" s="68"/>
      <c r="G142" s="69"/>
    </row>
    <row r="143" spans="1:7" ht="24" thickBot="1" x14ac:dyDescent="0.4">
      <c r="A143" s="49">
        <v>140</v>
      </c>
      <c r="B143" s="74"/>
      <c r="C143" s="75"/>
      <c r="D143" s="76"/>
      <c r="E143" s="76"/>
      <c r="F143" s="77"/>
      <c r="G143" s="78"/>
    </row>
    <row r="144" spans="1:7" ht="24" thickTop="1" x14ac:dyDescent="0.35">
      <c r="A144" s="49"/>
      <c r="B144" s="50"/>
      <c r="C144" s="49" t="s">
        <v>58</v>
      </c>
      <c r="D144" s="51">
        <f>SUBTOTAL(109,D4:D143)</f>
        <v>139245</v>
      </c>
      <c r="E144" s="51"/>
      <c r="F144" s="49"/>
      <c r="G144" s="49"/>
    </row>
    <row r="145" spans="1:7" ht="23.25" x14ac:dyDescent="0.35">
      <c r="A145" s="49"/>
      <c r="B145" s="50"/>
      <c r="C145" s="49" t="s">
        <v>59</v>
      </c>
      <c r="D145" s="51"/>
      <c r="E145" s="51">
        <f>SUBTOTAL(109,E4:E144)</f>
        <v>144245</v>
      </c>
      <c r="F145" s="49"/>
      <c r="G145" s="49"/>
    </row>
    <row r="146" spans="1:7" ht="23.25" x14ac:dyDescent="0.35">
      <c r="A146" s="49"/>
      <c r="B146" s="50"/>
      <c r="C146" s="49" t="s">
        <v>60</v>
      </c>
      <c r="D146" s="51">
        <f>E145-D144</f>
        <v>5000</v>
      </c>
      <c r="E146" s="51"/>
      <c r="F146" s="49"/>
      <c r="G146" s="49"/>
    </row>
    <row r="147" spans="1:7" ht="23.25" x14ac:dyDescent="0.35">
      <c r="A147" s="49"/>
      <c r="B147" s="49"/>
      <c r="C147" s="49"/>
      <c r="D147" s="49"/>
      <c r="E147" s="49"/>
      <c r="F147" s="49"/>
      <c r="G147" s="49"/>
    </row>
    <row r="148" spans="1:7" ht="23.25" x14ac:dyDescent="0.35">
      <c r="A148" s="446" t="s">
        <v>69</v>
      </c>
      <c r="B148" s="446"/>
      <c r="C148" s="49"/>
      <c r="D148" s="49"/>
      <c r="E148" s="49"/>
      <c r="F148" s="49" t="s">
        <v>70</v>
      </c>
      <c r="G148" s="49"/>
    </row>
    <row r="149" spans="1:7" ht="23.25" x14ac:dyDescent="0.35">
      <c r="A149" s="49" t="s">
        <v>71</v>
      </c>
      <c r="B149" s="49"/>
      <c r="C149" s="49"/>
      <c r="D149" s="49"/>
      <c r="E149" s="49"/>
      <c r="F149" s="49" t="s">
        <v>71</v>
      </c>
      <c r="G149" s="49"/>
    </row>
    <row r="150" spans="1:7" ht="23.25" x14ac:dyDescent="0.35">
      <c r="A150" s="446" t="s">
        <v>72</v>
      </c>
      <c r="B150" s="446"/>
      <c r="C150" s="49"/>
      <c r="D150" s="49"/>
      <c r="E150" s="49"/>
      <c r="F150" s="49"/>
      <c r="G150" s="49"/>
    </row>
    <row r="151" spans="1:7" ht="23.25" x14ac:dyDescent="0.35">
      <c r="A151" s="49" t="s">
        <v>71</v>
      </c>
      <c r="B151" s="49"/>
      <c r="C151" s="49"/>
      <c r="D151" s="49"/>
      <c r="E151" s="49"/>
      <c r="F151" s="49"/>
      <c r="G151" s="49"/>
    </row>
    <row r="152" spans="1:7" ht="23.25" x14ac:dyDescent="0.35">
      <c r="A152" s="49"/>
      <c r="B152" s="49"/>
      <c r="C152" s="49"/>
      <c r="D152" s="49"/>
      <c r="E152" s="49"/>
      <c r="F152" s="49"/>
      <c r="G152" s="49"/>
    </row>
  </sheetData>
  <mergeCells count="3">
    <mergeCell ref="A1:G1"/>
    <mergeCell ref="A148:B148"/>
    <mergeCell ref="A150:B150"/>
  </mergeCells>
  <pageMargins left="0.7" right="0.7" top="0.75" bottom="0.75" header="0.3" footer="0.3"/>
  <tableParts count="1">
    <tablePart r:id="rId1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47"/>
  <sheetViews>
    <sheetView rightToLeft="1" zoomScale="85" zoomScaleNormal="85" workbookViewId="0">
      <pane xSplit="3" ySplit="6" topLeftCell="F7" activePane="bottomRight" state="frozen"/>
      <selection pane="topRight" activeCell="D1" sqref="D1"/>
      <selection pane="bottomLeft" activeCell="A7" sqref="A7"/>
      <selection pane="bottomRight" activeCell="J7" sqref="J7"/>
    </sheetView>
  </sheetViews>
  <sheetFormatPr defaultColWidth="8.7109375" defaultRowHeight="15" x14ac:dyDescent="0.25"/>
  <cols>
    <col min="1" max="1" width="5.140625" style="84" customWidth="1"/>
    <col min="2" max="2" width="5.28515625" style="84" customWidth="1"/>
    <col min="3" max="3" width="32.7109375" style="84" customWidth="1"/>
    <col min="4" max="10" width="23.5703125" style="88" customWidth="1"/>
    <col min="11" max="11" width="8.7109375" style="84"/>
    <col min="12" max="12" width="9.140625" style="84" customWidth="1"/>
    <col min="13" max="16384" width="8.7109375" style="84"/>
  </cols>
  <sheetData>
    <row r="2" spans="2:13" ht="21" x14ac:dyDescent="0.25">
      <c r="B2" s="447" t="s">
        <v>288</v>
      </c>
      <c r="C2" s="447"/>
      <c r="D2" s="447"/>
      <c r="E2" s="447"/>
      <c r="F2" s="447"/>
      <c r="G2" s="447"/>
      <c r="H2" s="447"/>
      <c r="I2" s="447"/>
      <c r="J2" s="447"/>
    </row>
    <row r="3" spans="2:13" ht="15.75" thickBot="1" x14ac:dyDescent="0.3"/>
    <row r="4" spans="2:13" ht="15.75" hidden="1" thickBot="1" x14ac:dyDescent="0.3">
      <c r="B4" s="176" t="s">
        <v>230</v>
      </c>
      <c r="C4" s="177" t="s">
        <v>292</v>
      </c>
      <c r="D4" s="178" t="s">
        <v>293</v>
      </c>
      <c r="E4" s="178" t="s">
        <v>294</v>
      </c>
      <c r="F4" s="178" t="s">
        <v>295</v>
      </c>
      <c r="G4" s="178" t="s">
        <v>296</v>
      </c>
      <c r="H4" s="178" t="s">
        <v>320</v>
      </c>
      <c r="I4" s="178" t="s">
        <v>297</v>
      </c>
      <c r="J4" s="179" t="s">
        <v>298</v>
      </c>
    </row>
    <row r="5" spans="2:13" ht="27" customHeight="1" x14ac:dyDescent="0.25">
      <c r="B5" s="168" t="s">
        <v>0</v>
      </c>
      <c r="C5" s="165" t="s">
        <v>19</v>
      </c>
      <c r="D5" s="166"/>
      <c r="E5" s="166"/>
      <c r="F5" s="166"/>
      <c r="G5" s="166"/>
      <c r="H5" s="166"/>
      <c r="I5" s="166"/>
      <c r="J5" s="185" t="s">
        <v>291</v>
      </c>
    </row>
    <row r="6" spans="2:13" s="126" customFormat="1" ht="36.75" customHeight="1" thickBot="1" x14ac:dyDescent="0.3">
      <c r="B6" s="169"/>
      <c r="C6" s="167"/>
      <c r="D6" s="161" t="s">
        <v>5</v>
      </c>
      <c r="E6" s="161" t="s">
        <v>7</v>
      </c>
      <c r="F6" s="161" t="s">
        <v>8</v>
      </c>
      <c r="G6" s="161" t="s">
        <v>10</v>
      </c>
      <c r="H6" s="161" t="s">
        <v>4</v>
      </c>
      <c r="I6" s="161" t="s">
        <v>12</v>
      </c>
      <c r="J6" s="184"/>
      <c r="K6" s="157"/>
      <c r="L6" s="157"/>
      <c r="M6" s="157"/>
    </row>
    <row r="7" spans="2:13" s="126" customFormat="1" ht="36.75" customHeight="1" x14ac:dyDescent="0.25">
      <c r="B7" s="170">
        <v>1</v>
      </c>
      <c r="C7" s="162" t="s">
        <v>20</v>
      </c>
      <c r="D7" s="156" t="e">
        <f>'محمد علي حديد'!#REF!</f>
        <v>#REF!</v>
      </c>
      <c r="E7" s="156" t="e">
        <f>'محمد علي حديد'!#REF!</f>
        <v>#REF!</v>
      </c>
      <c r="F7" s="156">
        <f>'محمد علي حديد'!G67</f>
        <v>3435265</v>
      </c>
      <c r="G7" s="156">
        <f>'محمد علي حديد'!I67</f>
        <v>4727837.5</v>
      </c>
      <c r="H7" s="156"/>
      <c r="I7" s="156" t="e">
        <f>'محمد علي حديد'!#REF!</f>
        <v>#REF!</v>
      </c>
      <c r="J7" s="173" t="e">
        <f>SUM(D7:I7)</f>
        <v>#REF!</v>
      </c>
      <c r="K7" s="157"/>
      <c r="L7" s="157"/>
      <c r="M7" s="157"/>
    </row>
    <row r="8" spans="2:13" s="126" customFormat="1" ht="36.75" customHeight="1" x14ac:dyDescent="0.25">
      <c r="B8" s="171">
        <v>2</v>
      </c>
      <c r="C8" s="163" t="s">
        <v>21</v>
      </c>
      <c r="D8" s="158">
        <f>'هانى سالم حديد'!L54</f>
        <v>1606283</v>
      </c>
      <c r="E8" s="158">
        <f>'هانى سالم حديد'!J54</f>
        <v>949294</v>
      </c>
      <c r="F8" s="158"/>
      <c r="G8" s="158">
        <f>'هانى سالم حديد'!N54</f>
        <v>467998</v>
      </c>
      <c r="H8" s="158"/>
      <c r="I8" s="158"/>
      <c r="J8" s="174">
        <f>SUM(D8:I8)</f>
        <v>3023575</v>
      </c>
      <c r="K8" s="157"/>
      <c r="L8" s="157"/>
      <c r="M8" s="157"/>
    </row>
    <row r="9" spans="2:13" s="126" customFormat="1" ht="36.75" customHeight="1" x14ac:dyDescent="0.25">
      <c r="B9" s="171">
        <v>3</v>
      </c>
      <c r="C9" s="163" t="s">
        <v>22</v>
      </c>
      <c r="D9" s="158">
        <f>'صبرى اسمنت'!I44</f>
        <v>325035</v>
      </c>
      <c r="E9" s="158">
        <f>'صبرى اسمنت'!K44</f>
        <v>106400</v>
      </c>
      <c r="F9" s="158">
        <f>'صبرى اسمنت'!M44</f>
        <v>122400</v>
      </c>
      <c r="G9" s="158">
        <f>'صبرى اسمنت'!O44</f>
        <v>5320</v>
      </c>
      <c r="H9" s="158"/>
      <c r="I9" s="158">
        <f>'صبرى اسمنت'!Q44</f>
        <v>34580</v>
      </c>
      <c r="J9" s="174">
        <f t="shared" ref="J9:J22" si="0">SUM(D9:I9)</f>
        <v>593735</v>
      </c>
      <c r="K9" s="157"/>
      <c r="L9" s="157"/>
      <c r="M9" s="157"/>
    </row>
    <row r="10" spans="2:13" s="126" customFormat="1" ht="36.75" customHeight="1" x14ac:dyDescent="0.25">
      <c r="B10" s="171">
        <v>4</v>
      </c>
      <c r="C10" s="163" t="s">
        <v>23</v>
      </c>
      <c r="D10" s="158">
        <f>'محمد كشرى تشوين'!M258</f>
        <v>165180</v>
      </c>
      <c r="E10" s="158">
        <f>'محمد كشرى تشوين'!O258</f>
        <v>727285</v>
      </c>
      <c r="F10" s="158">
        <f>'محمد كشرى تشوين'!Q258</f>
        <v>463415</v>
      </c>
      <c r="G10" s="158">
        <f>'محمد كشرى تشوين'!S258</f>
        <v>353180</v>
      </c>
      <c r="H10" s="158"/>
      <c r="I10" s="158">
        <f>'محمد كشرى تشوين'!U258</f>
        <v>23450</v>
      </c>
      <c r="J10" s="174">
        <f t="shared" si="0"/>
        <v>1732510</v>
      </c>
      <c r="K10" s="157"/>
      <c r="L10" s="157"/>
      <c r="M10" s="157"/>
    </row>
    <row r="11" spans="2:13" s="126" customFormat="1" ht="36.75" customHeight="1" x14ac:dyDescent="0.25">
      <c r="B11" s="171">
        <v>5</v>
      </c>
      <c r="C11" s="163" t="s">
        <v>24</v>
      </c>
      <c r="D11" s="158">
        <f>'نبيل خوازيق'!H46</f>
        <v>200000</v>
      </c>
      <c r="E11" s="158">
        <f>'نبيل خوازيق'!I46</f>
        <v>94500</v>
      </c>
      <c r="F11" s="158">
        <f>'نبيل خوازيق'!K46</f>
        <v>27070</v>
      </c>
      <c r="G11" s="158">
        <f>'نبيل خوازيق'!M46</f>
        <v>48820</v>
      </c>
      <c r="H11" s="158"/>
      <c r="I11" s="158">
        <f>'نبيل خوازيق'!O46</f>
        <v>122590</v>
      </c>
      <c r="J11" s="174">
        <f t="shared" si="0"/>
        <v>492980</v>
      </c>
      <c r="K11" s="157"/>
      <c r="L11" s="157"/>
      <c r="M11" s="157"/>
    </row>
    <row r="12" spans="2:13" s="126" customFormat="1" ht="36.75" customHeight="1" x14ac:dyDescent="0.25">
      <c r="B12" s="171">
        <v>6</v>
      </c>
      <c r="C12" s="163" t="s">
        <v>25</v>
      </c>
      <c r="D12" s="158">
        <f>'عيد طوب'!I51</f>
        <v>226452</v>
      </c>
      <c r="E12" s="158"/>
      <c r="F12" s="158"/>
      <c r="G12" s="158"/>
      <c r="H12" s="158">
        <f>'عيد طوب'!H51</f>
        <v>430</v>
      </c>
      <c r="I12" s="158"/>
      <c r="J12" s="174">
        <f t="shared" si="0"/>
        <v>226882</v>
      </c>
      <c r="K12" s="157"/>
      <c r="L12" s="157"/>
      <c r="M12" s="157"/>
    </row>
    <row r="13" spans="2:13" s="126" customFormat="1" ht="36.75" customHeight="1" x14ac:dyDescent="0.25">
      <c r="B13" s="170">
        <v>7</v>
      </c>
      <c r="C13" s="163" t="s">
        <v>285</v>
      </c>
      <c r="D13" s="158">
        <f>'محمود غرق مسلح'!H42</f>
        <v>570660</v>
      </c>
      <c r="E13" s="158"/>
      <c r="F13" s="158">
        <f>'ابو بلال مسلح'!H24</f>
        <v>107700.5</v>
      </c>
      <c r="G13" s="158">
        <f>'ابو بلال مسلح'!J24</f>
        <v>7600</v>
      </c>
      <c r="H13" s="158"/>
      <c r="I13" s="158"/>
      <c r="J13" s="174">
        <f t="shared" si="0"/>
        <v>685960.5</v>
      </c>
      <c r="K13" s="157"/>
      <c r="L13" s="157"/>
      <c r="M13" s="157"/>
    </row>
    <row r="14" spans="2:13" s="126" customFormat="1" ht="36.75" customHeight="1" x14ac:dyDescent="0.25">
      <c r="B14" s="171">
        <v>8</v>
      </c>
      <c r="C14" s="264" t="s">
        <v>445</v>
      </c>
      <c r="D14" s="158">
        <f>'مصروفات كاش علي'!F187</f>
        <v>646869</v>
      </c>
      <c r="E14" s="158">
        <f>'مصروفات كاش علي'!L187</f>
        <v>91000</v>
      </c>
      <c r="F14" s="158">
        <f>'مصروفات كاش علي'!H187</f>
        <v>172440</v>
      </c>
      <c r="G14" s="158">
        <f>'مصروفات كاش علي'!J187</f>
        <v>1385</v>
      </c>
      <c r="H14" s="158"/>
      <c r="I14" s="158">
        <f>'مصروفات كاش علي'!N187</f>
        <v>34465</v>
      </c>
      <c r="J14" s="174">
        <f t="shared" si="0"/>
        <v>946159</v>
      </c>
      <c r="K14" s="157"/>
      <c r="L14" s="157"/>
      <c r="M14" s="157"/>
    </row>
    <row r="15" spans="2:13" s="126" customFormat="1" ht="36.75" customHeight="1" x14ac:dyDescent="0.25">
      <c r="B15" s="171">
        <v>9</v>
      </c>
      <c r="C15" s="163" t="s">
        <v>286</v>
      </c>
      <c r="D15" s="158">
        <v>144000</v>
      </c>
      <c r="E15" s="158"/>
      <c r="F15" s="158"/>
      <c r="G15" s="158"/>
      <c r="H15" s="158"/>
      <c r="I15" s="158"/>
      <c r="J15" s="174">
        <f t="shared" si="0"/>
        <v>144000</v>
      </c>
      <c r="K15" s="157"/>
      <c r="L15" s="157"/>
      <c r="M15" s="157"/>
    </row>
    <row r="16" spans="2:13" s="126" customFormat="1" ht="36.75" customHeight="1" x14ac:dyDescent="0.25">
      <c r="B16" s="171">
        <v>10</v>
      </c>
      <c r="C16" s="163" t="s">
        <v>287</v>
      </c>
      <c r="D16" s="158">
        <v>32500</v>
      </c>
      <c r="E16" s="158"/>
      <c r="F16" s="158"/>
      <c r="G16" s="158"/>
      <c r="H16" s="158"/>
      <c r="I16" s="158"/>
      <c r="J16" s="174">
        <f t="shared" si="0"/>
        <v>32500</v>
      </c>
      <c r="K16" s="157"/>
      <c r="L16" s="157"/>
      <c r="M16" s="157"/>
    </row>
    <row r="17" spans="2:13" s="126" customFormat="1" ht="36.75" customHeight="1" x14ac:dyDescent="0.25">
      <c r="B17" s="171">
        <v>11</v>
      </c>
      <c r="C17" s="163" t="s">
        <v>289</v>
      </c>
      <c r="D17" s="158">
        <v>25050</v>
      </c>
      <c r="E17" s="158"/>
      <c r="F17" s="158"/>
      <c r="G17" s="158"/>
      <c r="H17" s="158"/>
      <c r="I17" s="158"/>
      <c r="J17" s="174">
        <f t="shared" si="0"/>
        <v>25050</v>
      </c>
      <c r="K17" s="157"/>
      <c r="L17" s="157"/>
      <c r="M17" s="157"/>
    </row>
    <row r="18" spans="2:13" s="126" customFormat="1" ht="36.75" customHeight="1" x14ac:dyDescent="0.25">
      <c r="B18" s="171">
        <v>12</v>
      </c>
      <c r="C18" s="163" t="s">
        <v>414</v>
      </c>
      <c r="D18" s="158"/>
      <c r="E18" s="158"/>
      <c r="F18" s="246">
        <f>'رمضان كهرباء الاسقف'!I18</f>
        <v>3000</v>
      </c>
      <c r="G18" s="158"/>
      <c r="H18" s="158"/>
      <c r="I18" s="158"/>
      <c r="J18" s="174">
        <f t="shared" si="0"/>
        <v>3000</v>
      </c>
      <c r="K18" s="157"/>
      <c r="L18" s="157"/>
      <c r="M18" s="157"/>
    </row>
    <row r="19" spans="2:13" ht="36.75" customHeight="1" x14ac:dyDescent="0.25">
      <c r="B19" s="171">
        <v>13</v>
      </c>
      <c r="C19" s="163" t="s">
        <v>419</v>
      </c>
      <c r="D19" s="158">
        <f>'جمال البنا'!I43</f>
        <v>30000</v>
      </c>
      <c r="E19" s="158"/>
      <c r="F19" s="246">
        <f>'جمال البنا'!L43</f>
        <v>2000</v>
      </c>
      <c r="G19" s="158"/>
      <c r="H19" s="158"/>
      <c r="I19" s="158"/>
      <c r="J19" s="174">
        <f t="shared" si="0"/>
        <v>32000</v>
      </c>
      <c r="K19" s="159"/>
      <c r="L19" s="159"/>
      <c r="M19" s="159"/>
    </row>
    <row r="20" spans="2:13" ht="36.75" customHeight="1" x14ac:dyDescent="0.25">
      <c r="B20" s="172">
        <v>14</v>
      </c>
      <c r="C20" s="277" t="s">
        <v>454</v>
      </c>
      <c r="D20" s="158">
        <v>8400</v>
      </c>
      <c r="E20" s="245"/>
      <c r="F20" s="97"/>
      <c r="G20" s="97"/>
      <c r="H20" s="97"/>
      <c r="I20" s="97"/>
      <c r="J20" s="175">
        <f t="shared" si="0"/>
        <v>8400</v>
      </c>
      <c r="K20" s="159"/>
      <c r="L20" s="159"/>
      <c r="M20" s="159"/>
    </row>
    <row r="21" spans="2:13" ht="36.75" customHeight="1" x14ac:dyDescent="0.25">
      <c r="B21" s="172"/>
      <c r="C21" s="164"/>
      <c r="D21" s="97"/>
      <c r="E21" s="97"/>
      <c r="F21" s="97"/>
      <c r="G21" s="97"/>
      <c r="H21" s="97"/>
      <c r="I21" s="97"/>
      <c r="J21" s="175">
        <f t="shared" si="0"/>
        <v>0</v>
      </c>
      <c r="K21" s="159"/>
      <c r="L21" s="159"/>
      <c r="M21" s="159"/>
    </row>
    <row r="22" spans="2:13" ht="36.75" customHeight="1" x14ac:dyDescent="0.25">
      <c r="B22" s="172"/>
      <c r="C22" s="164"/>
      <c r="D22" s="97"/>
      <c r="E22" s="97"/>
      <c r="F22" s="97"/>
      <c r="G22" s="97"/>
      <c r="H22" s="97"/>
      <c r="I22" s="97"/>
      <c r="J22" s="175">
        <f t="shared" si="0"/>
        <v>0</v>
      </c>
      <c r="K22" s="159"/>
      <c r="L22" s="159"/>
      <c r="M22" s="159"/>
    </row>
    <row r="23" spans="2:13" ht="36" customHeight="1" x14ac:dyDescent="0.25">
      <c r="B23" s="180"/>
      <c r="C23" s="181"/>
      <c r="D23" s="182" t="e">
        <f t="shared" ref="D23:I23" si="1">SUM(D7:D22)</f>
        <v>#REF!</v>
      </c>
      <c r="E23" s="182" t="e">
        <f t="shared" si="1"/>
        <v>#REF!</v>
      </c>
      <c r="F23" s="182">
        <f t="shared" si="1"/>
        <v>4333290.5</v>
      </c>
      <c r="G23" s="182">
        <f t="shared" si="1"/>
        <v>5612140.5</v>
      </c>
      <c r="H23" s="182">
        <f t="shared" si="1"/>
        <v>430</v>
      </c>
      <c r="I23" s="182" t="e">
        <f t="shared" si="1"/>
        <v>#REF!</v>
      </c>
      <c r="J23" s="183" t="e">
        <f>SUM(D23:I23)</f>
        <v>#REF!</v>
      </c>
      <c r="K23" s="159"/>
      <c r="L23" s="159"/>
      <c r="M23" s="159"/>
    </row>
    <row r="24" spans="2:13" x14ac:dyDescent="0.25">
      <c r="F24" s="160"/>
      <c r="G24" s="160"/>
      <c r="H24" s="160"/>
      <c r="I24" s="160"/>
      <c r="K24" s="159"/>
      <c r="L24" s="159"/>
      <c r="M24" s="159"/>
    </row>
    <row r="25" spans="2:13" x14ac:dyDescent="0.25">
      <c r="F25" s="160"/>
      <c r="G25" s="160"/>
      <c r="H25" s="160"/>
      <c r="I25" s="160"/>
      <c r="K25" s="159"/>
      <c r="L25" s="159"/>
      <c r="M25" s="159"/>
    </row>
    <row r="26" spans="2:13" x14ac:dyDescent="0.25">
      <c r="F26" s="160"/>
      <c r="G26" s="160"/>
      <c r="H26" s="160"/>
      <c r="I26" s="160"/>
      <c r="K26" s="159"/>
      <c r="L26" s="159"/>
      <c r="M26" s="159"/>
    </row>
    <row r="27" spans="2:13" x14ac:dyDescent="0.25">
      <c r="F27" s="160"/>
      <c r="G27" s="160"/>
      <c r="H27" s="160"/>
      <c r="I27" s="160"/>
      <c r="K27" s="159"/>
      <c r="L27" s="159"/>
      <c r="M27" s="159"/>
    </row>
    <row r="28" spans="2:13" x14ac:dyDescent="0.25">
      <c r="F28" s="160"/>
      <c r="G28" s="160"/>
      <c r="H28" s="160"/>
      <c r="I28" s="160"/>
      <c r="K28" s="159"/>
      <c r="L28" s="159"/>
      <c r="M28" s="159"/>
    </row>
    <row r="29" spans="2:13" x14ac:dyDescent="0.25">
      <c r="F29" s="160"/>
      <c r="G29" s="160"/>
      <c r="H29" s="160"/>
      <c r="I29" s="160"/>
      <c r="K29" s="159"/>
      <c r="L29" s="159"/>
      <c r="M29" s="159"/>
    </row>
    <row r="30" spans="2:13" x14ac:dyDescent="0.25">
      <c r="F30" s="160"/>
      <c r="G30" s="160"/>
      <c r="H30" s="160"/>
      <c r="I30" s="160"/>
      <c r="K30" s="159"/>
      <c r="L30" s="159"/>
      <c r="M30" s="159"/>
    </row>
    <row r="31" spans="2:13" x14ac:dyDescent="0.25">
      <c r="F31" s="160"/>
      <c r="G31" s="160"/>
      <c r="H31" s="160"/>
      <c r="I31" s="160"/>
      <c r="K31" s="159"/>
      <c r="L31" s="159"/>
      <c r="M31" s="159"/>
    </row>
    <row r="32" spans="2:13" x14ac:dyDescent="0.25">
      <c r="F32" s="160"/>
      <c r="G32" s="160"/>
      <c r="H32" s="160"/>
      <c r="I32" s="160"/>
      <c r="K32" s="159"/>
      <c r="L32" s="159"/>
      <c r="M32" s="159"/>
    </row>
    <row r="33" spans="6:13" x14ac:dyDescent="0.25">
      <c r="F33" s="160"/>
      <c r="G33" s="160"/>
      <c r="H33" s="160"/>
      <c r="I33" s="160"/>
      <c r="K33" s="159"/>
      <c r="L33" s="159"/>
      <c r="M33" s="159"/>
    </row>
    <row r="34" spans="6:13" x14ac:dyDescent="0.25">
      <c r="F34" s="160"/>
      <c r="G34" s="160"/>
      <c r="H34" s="160"/>
      <c r="I34" s="160"/>
      <c r="K34" s="159"/>
      <c r="L34" s="159"/>
      <c r="M34" s="159"/>
    </row>
    <row r="35" spans="6:13" x14ac:dyDescent="0.25">
      <c r="F35" s="160"/>
      <c r="G35" s="160"/>
      <c r="H35" s="160"/>
      <c r="I35" s="160"/>
      <c r="K35" s="159"/>
      <c r="L35" s="159"/>
      <c r="M35" s="159"/>
    </row>
    <row r="36" spans="6:13" x14ac:dyDescent="0.25">
      <c r="F36" s="160"/>
      <c r="G36" s="160"/>
      <c r="H36" s="160"/>
      <c r="I36" s="160"/>
      <c r="K36" s="159"/>
      <c r="L36" s="159"/>
      <c r="M36" s="159"/>
    </row>
    <row r="37" spans="6:13" x14ac:dyDescent="0.25">
      <c r="F37" s="160"/>
      <c r="G37" s="160"/>
      <c r="H37" s="160"/>
      <c r="I37" s="160"/>
      <c r="K37" s="159"/>
      <c r="L37" s="159"/>
      <c r="M37" s="159"/>
    </row>
    <row r="38" spans="6:13" x14ac:dyDescent="0.25">
      <c r="F38" s="160"/>
      <c r="G38" s="160"/>
      <c r="H38" s="160"/>
      <c r="I38" s="160"/>
      <c r="K38" s="159"/>
      <c r="L38" s="159"/>
      <c r="M38" s="159"/>
    </row>
    <row r="39" spans="6:13" x14ac:dyDescent="0.25">
      <c r="F39" s="160"/>
      <c r="G39" s="160"/>
      <c r="H39" s="160"/>
      <c r="I39" s="160"/>
      <c r="K39" s="159"/>
      <c r="L39" s="159"/>
      <c r="M39" s="159"/>
    </row>
    <row r="40" spans="6:13" x14ac:dyDescent="0.25">
      <c r="F40" s="160"/>
      <c r="G40" s="160"/>
      <c r="H40" s="160"/>
      <c r="I40" s="160"/>
      <c r="K40" s="159"/>
      <c r="L40" s="159"/>
      <c r="M40" s="159"/>
    </row>
    <row r="41" spans="6:13" x14ac:dyDescent="0.25">
      <c r="F41" s="160"/>
      <c r="G41" s="160"/>
      <c r="H41" s="160"/>
      <c r="I41" s="160"/>
      <c r="K41" s="159"/>
      <c r="L41" s="159"/>
      <c r="M41" s="159"/>
    </row>
    <row r="42" spans="6:13" x14ac:dyDescent="0.25">
      <c r="F42" s="160"/>
      <c r="G42" s="160"/>
      <c r="H42" s="160"/>
      <c r="I42" s="160"/>
      <c r="K42" s="159"/>
      <c r="L42" s="159"/>
      <c r="M42" s="159"/>
    </row>
    <row r="43" spans="6:13" x14ac:dyDescent="0.25">
      <c r="F43" s="160"/>
      <c r="G43" s="160"/>
      <c r="H43" s="160"/>
      <c r="I43" s="160"/>
      <c r="K43" s="159"/>
      <c r="L43" s="159"/>
      <c r="M43" s="159"/>
    </row>
    <row r="44" spans="6:13" x14ac:dyDescent="0.25">
      <c r="F44" s="160"/>
      <c r="G44" s="160"/>
      <c r="H44" s="160"/>
      <c r="I44" s="160"/>
      <c r="K44" s="159"/>
      <c r="L44" s="159"/>
      <c r="M44" s="159"/>
    </row>
    <row r="45" spans="6:13" x14ac:dyDescent="0.25">
      <c r="F45" s="160"/>
      <c r="G45" s="160"/>
      <c r="H45" s="160"/>
      <c r="I45" s="160"/>
      <c r="K45" s="159"/>
      <c r="L45" s="159"/>
      <c r="M45" s="159"/>
    </row>
    <row r="46" spans="6:13" x14ac:dyDescent="0.25">
      <c r="F46" s="160"/>
      <c r="G46" s="160"/>
      <c r="H46" s="160"/>
      <c r="I46" s="160"/>
      <c r="K46" s="159"/>
      <c r="L46" s="159"/>
      <c r="M46" s="159"/>
    </row>
    <row r="47" spans="6:13" x14ac:dyDescent="0.25">
      <c r="F47" s="160"/>
      <c r="G47" s="160"/>
      <c r="H47" s="160"/>
      <c r="I47" s="160"/>
      <c r="K47" s="159"/>
      <c r="L47" s="159"/>
      <c r="M47" s="159"/>
    </row>
  </sheetData>
  <mergeCells count="1">
    <mergeCell ref="B2:J2"/>
  </mergeCells>
  <pageMargins left="0.7" right="0.7" top="0.75" bottom="0.75" header="0.3" footer="0.3"/>
  <pageSetup paperSize="9" scale="69" orientation="landscape" r:id="rId1"/>
  <ignoredErrors>
    <ignoredError sqref="J5" calculatedColumn="1"/>
  </ignoredError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8"/>
  <sheetViews>
    <sheetView rightToLeft="1" tabSelected="1" view="pageBreakPreview" zoomScale="55" zoomScaleNormal="85" zoomScaleSheetLayoutView="55" workbookViewId="0">
      <pane ySplit="3" topLeftCell="A60" activePane="bottomLeft" state="frozen"/>
      <selection pane="bottomLeft" sqref="A1:I67"/>
    </sheetView>
  </sheetViews>
  <sheetFormatPr defaultColWidth="8.7109375" defaultRowHeight="26.25" x14ac:dyDescent="0.25"/>
  <cols>
    <col min="1" max="1" width="5.5703125" style="453" hidden="1" customWidth="1"/>
    <col min="2" max="2" width="14.7109375" style="480" hidden="1" customWidth="1"/>
    <col min="3" max="3" width="22.28515625" style="453" hidden="1" customWidth="1"/>
    <col min="4" max="4" width="25.28515625" style="482" hidden="1" customWidth="1"/>
    <col min="5" max="5" width="20.140625" style="449" bestFit="1" customWidth="1"/>
    <col min="6" max="6" width="14.7109375" style="449" bestFit="1" customWidth="1"/>
    <col min="7" max="7" width="20.140625" style="449" bestFit="1" customWidth="1"/>
    <col min="8" max="8" width="23.28515625" style="449" customWidth="1"/>
    <col min="9" max="9" width="31.28515625" style="481" customWidth="1"/>
    <col min="10" max="16384" width="8.7109375" style="453"/>
  </cols>
  <sheetData>
    <row r="1" spans="1:9" ht="32.25" customHeight="1" x14ac:dyDescent="0.25">
      <c r="A1" s="448" t="s">
        <v>491</v>
      </c>
      <c r="B1" s="448"/>
      <c r="C1" s="448"/>
      <c r="D1" s="448"/>
      <c r="E1" s="448"/>
      <c r="F1" s="448"/>
      <c r="G1" s="448"/>
      <c r="H1" s="448"/>
      <c r="I1" s="448"/>
    </row>
    <row r="2" spans="1:9" ht="32.25" customHeight="1" x14ac:dyDescent="0.25">
      <c r="A2" s="449"/>
      <c r="B2" s="449"/>
      <c r="C2" s="449"/>
      <c r="D2" s="449"/>
      <c r="F2" s="450" t="s">
        <v>8</v>
      </c>
      <c r="G2" s="450"/>
      <c r="H2" s="450" t="s">
        <v>490</v>
      </c>
      <c r="I2" s="450"/>
    </row>
    <row r="3" spans="1:9" ht="47.25" customHeight="1" thickBot="1" x14ac:dyDescent="0.3">
      <c r="A3" s="454"/>
      <c r="B3" s="455"/>
      <c r="C3" s="455"/>
      <c r="D3" s="456"/>
      <c r="E3" s="457" t="s">
        <v>18</v>
      </c>
      <c r="F3" s="458" t="s">
        <v>492</v>
      </c>
      <c r="G3" s="458" t="s">
        <v>493</v>
      </c>
      <c r="H3" s="458" t="s">
        <v>492</v>
      </c>
      <c r="I3" s="458" t="s">
        <v>493</v>
      </c>
    </row>
    <row r="4" spans="1:9" ht="48" hidden="1" customHeight="1" thickTop="1" x14ac:dyDescent="0.25">
      <c r="A4" s="459">
        <v>12</v>
      </c>
      <c r="B4" s="460">
        <v>10.005000000000001</v>
      </c>
      <c r="C4" s="461">
        <v>18300</v>
      </c>
      <c r="D4" s="462">
        <f t="shared" ref="D4:D24" si="0">B4*C4</f>
        <v>183091.5</v>
      </c>
      <c r="E4" s="463">
        <v>44805</v>
      </c>
      <c r="F4" s="464">
        <f t="shared" ref="F4:F24" si="1">B4</f>
        <v>10.005000000000001</v>
      </c>
      <c r="G4" s="465">
        <f t="shared" ref="G4:G24" si="2">D4</f>
        <v>183091.5</v>
      </c>
      <c r="H4" s="466"/>
      <c r="I4" s="467"/>
    </row>
    <row r="5" spans="1:9" ht="48" hidden="1" customHeight="1" x14ac:dyDescent="0.25">
      <c r="A5" s="459">
        <v>13</v>
      </c>
      <c r="B5" s="460">
        <v>10</v>
      </c>
      <c r="C5" s="461">
        <v>18300</v>
      </c>
      <c r="D5" s="462">
        <f t="shared" si="0"/>
        <v>183000</v>
      </c>
      <c r="E5" s="463">
        <v>44805</v>
      </c>
      <c r="F5" s="464">
        <f t="shared" si="1"/>
        <v>10</v>
      </c>
      <c r="G5" s="465">
        <f t="shared" si="2"/>
        <v>183000</v>
      </c>
      <c r="H5" s="466"/>
      <c r="I5" s="467"/>
    </row>
    <row r="6" spans="1:9" ht="48" hidden="1" customHeight="1" x14ac:dyDescent="0.25">
      <c r="A6" s="459">
        <v>14</v>
      </c>
      <c r="B6" s="460">
        <v>5.9</v>
      </c>
      <c r="C6" s="461">
        <v>18300</v>
      </c>
      <c r="D6" s="462">
        <f t="shared" si="0"/>
        <v>107970</v>
      </c>
      <c r="E6" s="463">
        <v>44807</v>
      </c>
      <c r="F6" s="464">
        <f t="shared" si="1"/>
        <v>5.9</v>
      </c>
      <c r="G6" s="465">
        <f t="shared" si="2"/>
        <v>107970</v>
      </c>
      <c r="H6" s="466"/>
      <c r="I6" s="467"/>
    </row>
    <row r="7" spans="1:9" ht="48" hidden="1" customHeight="1" x14ac:dyDescent="0.25">
      <c r="A7" s="459">
        <v>15</v>
      </c>
      <c r="B7" s="460">
        <v>8.19</v>
      </c>
      <c r="C7" s="461">
        <v>18300</v>
      </c>
      <c r="D7" s="462">
        <f t="shared" si="0"/>
        <v>149877</v>
      </c>
      <c r="E7" s="463">
        <v>44807</v>
      </c>
      <c r="F7" s="464">
        <f t="shared" si="1"/>
        <v>8.19</v>
      </c>
      <c r="G7" s="465">
        <f t="shared" si="2"/>
        <v>149877</v>
      </c>
      <c r="H7" s="466"/>
      <c r="I7" s="467"/>
    </row>
    <row r="8" spans="1:9" ht="48" hidden="1" customHeight="1" x14ac:dyDescent="0.25">
      <c r="A8" s="459">
        <v>16</v>
      </c>
      <c r="B8" s="460">
        <v>5.97</v>
      </c>
      <c r="C8" s="461">
        <v>18300</v>
      </c>
      <c r="D8" s="462">
        <f t="shared" si="0"/>
        <v>109251</v>
      </c>
      <c r="E8" s="463">
        <v>44809</v>
      </c>
      <c r="F8" s="464">
        <f t="shared" si="1"/>
        <v>5.97</v>
      </c>
      <c r="G8" s="465">
        <f t="shared" si="2"/>
        <v>109251</v>
      </c>
      <c r="H8" s="466"/>
      <c r="I8" s="467"/>
    </row>
    <row r="9" spans="1:9" ht="48" hidden="1" customHeight="1" x14ac:dyDescent="0.25">
      <c r="A9" s="459">
        <v>17</v>
      </c>
      <c r="B9" s="468">
        <v>2.165</v>
      </c>
      <c r="C9" s="461">
        <v>18300</v>
      </c>
      <c r="D9" s="462">
        <f t="shared" si="0"/>
        <v>39619.5</v>
      </c>
      <c r="E9" s="463">
        <v>44812</v>
      </c>
      <c r="F9" s="464">
        <f t="shared" si="1"/>
        <v>2.165</v>
      </c>
      <c r="G9" s="465">
        <f t="shared" si="2"/>
        <v>39619.5</v>
      </c>
      <c r="H9" s="466"/>
      <c r="I9" s="467"/>
    </row>
    <row r="10" spans="1:9" ht="48" hidden="1" customHeight="1" x14ac:dyDescent="0.25">
      <c r="A10" s="459">
        <v>18</v>
      </c>
      <c r="B10" s="469">
        <v>1.9550000000000001</v>
      </c>
      <c r="C10" s="461">
        <v>18300</v>
      </c>
      <c r="D10" s="462">
        <f t="shared" si="0"/>
        <v>35776.5</v>
      </c>
      <c r="E10" s="463">
        <v>44825</v>
      </c>
      <c r="F10" s="464">
        <f t="shared" si="1"/>
        <v>1.9550000000000001</v>
      </c>
      <c r="G10" s="465">
        <f t="shared" si="2"/>
        <v>35776.5</v>
      </c>
      <c r="H10" s="466"/>
      <c r="I10" s="467"/>
    </row>
    <row r="11" spans="1:9" ht="48" hidden="1" customHeight="1" x14ac:dyDescent="0.25">
      <c r="A11" s="459">
        <v>19</v>
      </c>
      <c r="B11" s="460">
        <v>5.0250000000000004</v>
      </c>
      <c r="C11" s="461">
        <v>18300</v>
      </c>
      <c r="D11" s="462">
        <f t="shared" si="0"/>
        <v>91957.5</v>
      </c>
      <c r="E11" s="463">
        <v>44833</v>
      </c>
      <c r="F11" s="464">
        <f t="shared" si="1"/>
        <v>5.0250000000000004</v>
      </c>
      <c r="G11" s="465">
        <f t="shared" si="2"/>
        <v>91957.5</v>
      </c>
      <c r="H11" s="466"/>
      <c r="I11" s="467"/>
    </row>
    <row r="12" spans="1:9" ht="48" hidden="1" customHeight="1" x14ac:dyDescent="0.25">
      <c r="A12" s="459">
        <v>20</v>
      </c>
      <c r="B12" s="460">
        <v>1.885</v>
      </c>
      <c r="C12" s="461">
        <v>18300</v>
      </c>
      <c r="D12" s="462">
        <f t="shared" si="0"/>
        <v>34495.5</v>
      </c>
      <c r="E12" s="463">
        <v>44837</v>
      </c>
      <c r="F12" s="464">
        <f t="shared" si="1"/>
        <v>1.885</v>
      </c>
      <c r="G12" s="465">
        <f t="shared" si="2"/>
        <v>34495.5</v>
      </c>
      <c r="H12" s="466"/>
      <c r="I12" s="467"/>
    </row>
    <row r="13" spans="1:9" ht="48" hidden="1" customHeight="1" x14ac:dyDescent="0.25">
      <c r="A13" s="459">
        <v>21</v>
      </c>
      <c r="B13" s="460">
        <v>2.0099999999999998</v>
      </c>
      <c r="C13" s="461">
        <v>18300</v>
      </c>
      <c r="D13" s="462">
        <f t="shared" si="0"/>
        <v>36782.999999999993</v>
      </c>
      <c r="E13" s="463">
        <v>44847</v>
      </c>
      <c r="F13" s="464">
        <f t="shared" si="1"/>
        <v>2.0099999999999998</v>
      </c>
      <c r="G13" s="465">
        <f t="shared" si="2"/>
        <v>36782.999999999993</v>
      </c>
      <c r="H13" s="466"/>
      <c r="I13" s="467"/>
    </row>
    <row r="14" spans="1:9" ht="48" hidden="1" customHeight="1" x14ac:dyDescent="0.25">
      <c r="A14" s="459">
        <v>22</v>
      </c>
      <c r="B14" s="469">
        <v>20</v>
      </c>
      <c r="C14" s="461">
        <v>1480</v>
      </c>
      <c r="D14" s="462">
        <f t="shared" si="0"/>
        <v>29600</v>
      </c>
      <c r="E14" s="463">
        <v>44850</v>
      </c>
      <c r="F14" s="464">
        <f t="shared" si="1"/>
        <v>20</v>
      </c>
      <c r="G14" s="465">
        <f t="shared" si="2"/>
        <v>29600</v>
      </c>
      <c r="H14" s="466"/>
      <c r="I14" s="467"/>
    </row>
    <row r="15" spans="1:9" ht="48" hidden="1" customHeight="1" x14ac:dyDescent="0.25">
      <c r="A15" s="459">
        <v>23</v>
      </c>
      <c r="B15" s="460">
        <v>2.09</v>
      </c>
      <c r="C15" s="461">
        <v>18300</v>
      </c>
      <c r="D15" s="462">
        <f t="shared" si="0"/>
        <v>38247</v>
      </c>
      <c r="E15" s="463">
        <v>44852</v>
      </c>
      <c r="F15" s="464">
        <f t="shared" si="1"/>
        <v>2.09</v>
      </c>
      <c r="G15" s="465">
        <f t="shared" si="2"/>
        <v>38247</v>
      </c>
      <c r="H15" s="466"/>
      <c r="I15" s="467"/>
    </row>
    <row r="16" spans="1:9" ht="48" hidden="1" customHeight="1" x14ac:dyDescent="0.25">
      <c r="A16" s="459">
        <v>24</v>
      </c>
      <c r="B16" s="460">
        <v>6.17</v>
      </c>
      <c r="C16" s="461">
        <v>19500</v>
      </c>
      <c r="D16" s="462">
        <f t="shared" si="0"/>
        <v>120315</v>
      </c>
      <c r="E16" s="463">
        <v>44863</v>
      </c>
      <c r="F16" s="464">
        <f t="shared" si="1"/>
        <v>6.17</v>
      </c>
      <c r="G16" s="465">
        <f t="shared" si="2"/>
        <v>120315</v>
      </c>
      <c r="H16" s="466"/>
      <c r="I16" s="467"/>
    </row>
    <row r="17" spans="1:9" ht="48" hidden="1" customHeight="1" x14ac:dyDescent="0.25">
      <c r="A17" s="459">
        <v>25</v>
      </c>
      <c r="B17" s="460">
        <v>0.57999999999999996</v>
      </c>
      <c r="C17" s="461">
        <v>19500</v>
      </c>
      <c r="D17" s="462">
        <f t="shared" si="0"/>
        <v>11310</v>
      </c>
      <c r="E17" s="463">
        <v>44865</v>
      </c>
      <c r="F17" s="464">
        <f t="shared" si="1"/>
        <v>0.57999999999999996</v>
      </c>
      <c r="G17" s="465">
        <f t="shared" si="2"/>
        <v>11310</v>
      </c>
      <c r="H17" s="466"/>
      <c r="I17" s="467"/>
    </row>
    <row r="18" spans="1:9" ht="48" hidden="1" customHeight="1" x14ac:dyDescent="0.25">
      <c r="A18" s="459">
        <v>26</v>
      </c>
      <c r="B18" s="460">
        <v>5.9050000000000002</v>
      </c>
      <c r="C18" s="461">
        <v>20500</v>
      </c>
      <c r="D18" s="462">
        <f t="shared" si="0"/>
        <v>121052.5</v>
      </c>
      <c r="E18" s="463">
        <v>44867</v>
      </c>
      <c r="F18" s="464">
        <f t="shared" si="1"/>
        <v>5.9050000000000002</v>
      </c>
      <c r="G18" s="465">
        <f t="shared" si="2"/>
        <v>121052.5</v>
      </c>
      <c r="H18" s="466"/>
      <c r="I18" s="467"/>
    </row>
    <row r="19" spans="1:9" ht="48" hidden="1" customHeight="1" x14ac:dyDescent="0.25">
      <c r="A19" s="459">
        <v>27</v>
      </c>
      <c r="B19" s="460">
        <v>5.9050000000000002</v>
      </c>
      <c r="C19" s="461">
        <v>20800</v>
      </c>
      <c r="D19" s="462">
        <f t="shared" si="0"/>
        <v>122824</v>
      </c>
      <c r="E19" s="463">
        <v>44879</v>
      </c>
      <c r="F19" s="464">
        <f t="shared" si="1"/>
        <v>5.9050000000000002</v>
      </c>
      <c r="G19" s="465">
        <f t="shared" si="2"/>
        <v>122824</v>
      </c>
      <c r="H19" s="466"/>
      <c r="I19" s="467"/>
    </row>
    <row r="20" spans="1:9" ht="48" hidden="1" customHeight="1" x14ac:dyDescent="0.25">
      <c r="A20" s="459">
        <v>28</v>
      </c>
      <c r="B20" s="460">
        <v>3.87</v>
      </c>
      <c r="C20" s="461">
        <v>21000</v>
      </c>
      <c r="D20" s="462">
        <f t="shared" si="0"/>
        <v>81270</v>
      </c>
      <c r="E20" s="463">
        <v>44894</v>
      </c>
      <c r="F20" s="464">
        <f t="shared" si="1"/>
        <v>3.87</v>
      </c>
      <c r="G20" s="465">
        <f t="shared" si="2"/>
        <v>81270</v>
      </c>
      <c r="H20" s="466"/>
      <c r="I20" s="467"/>
    </row>
    <row r="21" spans="1:9" ht="48" hidden="1" customHeight="1" x14ac:dyDescent="0.25">
      <c r="A21" s="459">
        <v>29</v>
      </c>
      <c r="B21" s="460">
        <v>0.51</v>
      </c>
      <c r="C21" s="461">
        <v>28500</v>
      </c>
      <c r="D21" s="462">
        <f t="shared" si="0"/>
        <v>14535</v>
      </c>
      <c r="E21" s="463">
        <v>44916</v>
      </c>
      <c r="F21" s="464">
        <f t="shared" si="1"/>
        <v>0.51</v>
      </c>
      <c r="G21" s="465">
        <f t="shared" si="2"/>
        <v>14535</v>
      </c>
      <c r="H21" s="466"/>
      <c r="I21" s="467"/>
    </row>
    <row r="22" spans="1:9" ht="48" hidden="1" customHeight="1" x14ac:dyDescent="0.25">
      <c r="A22" s="459">
        <v>30</v>
      </c>
      <c r="B22" s="460">
        <v>4.91</v>
      </c>
      <c r="C22" s="461">
        <v>28500</v>
      </c>
      <c r="D22" s="462">
        <f t="shared" si="0"/>
        <v>139935</v>
      </c>
      <c r="E22" s="463">
        <v>44915</v>
      </c>
      <c r="F22" s="464">
        <f t="shared" si="1"/>
        <v>4.91</v>
      </c>
      <c r="G22" s="465">
        <f t="shared" si="2"/>
        <v>139935</v>
      </c>
      <c r="H22" s="466"/>
      <c r="I22" s="467"/>
    </row>
    <row r="23" spans="1:9" ht="48" hidden="1" customHeight="1" x14ac:dyDescent="0.25">
      <c r="A23" s="459">
        <v>31</v>
      </c>
      <c r="B23" s="460">
        <v>4.9249999999999998</v>
      </c>
      <c r="C23" s="461">
        <v>26500</v>
      </c>
      <c r="D23" s="462">
        <f t="shared" si="0"/>
        <v>130512.5</v>
      </c>
      <c r="E23" s="463">
        <v>44908</v>
      </c>
      <c r="F23" s="464">
        <f t="shared" si="1"/>
        <v>4.9249999999999998</v>
      </c>
      <c r="G23" s="465">
        <f t="shared" si="2"/>
        <v>130512.5</v>
      </c>
      <c r="H23" s="466"/>
      <c r="I23" s="467"/>
    </row>
    <row r="24" spans="1:9" ht="48" hidden="1" customHeight="1" x14ac:dyDescent="0.25">
      <c r="A24" s="459">
        <v>32</v>
      </c>
      <c r="B24" s="460">
        <v>7.9749999999999996</v>
      </c>
      <c r="C24" s="461">
        <v>27500</v>
      </c>
      <c r="D24" s="462">
        <f t="shared" si="0"/>
        <v>219312.5</v>
      </c>
      <c r="E24" s="463">
        <v>44929</v>
      </c>
      <c r="F24" s="464">
        <f t="shared" si="1"/>
        <v>7.9749999999999996</v>
      </c>
      <c r="G24" s="465">
        <f t="shared" si="2"/>
        <v>219312.5</v>
      </c>
      <c r="H24" s="466"/>
      <c r="I24" s="467"/>
    </row>
    <row r="25" spans="1:9" ht="48" hidden="1" customHeight="1" x14ac:dyDescent="0.25">
      <c r="A25" s="459"/>
      <c r="B25" s="460"/>
      <c r="C25" s="461"/>
      <c r="D25" s="462"/>
      <c r="E25" s="463">
        <v>44958</v>
      </c>
      <c r="F25" s="464">
        <v>8.7050000000000001</v>
      </c>
      <c r="G25" s="465">
        <f>8.705*29000</f>
        <v>252445</v>
      </c>
      <c r="H25" s="466"/>
      <c r="I25" s="467"/>
    </row>
    <row r="26" spans="1:9" ht="48" hidden="1" customHeight="1" x14ac:dyDescent="0.25">
      <c r="A26" s="459"/>
      <c r="B26" s="460"/>
      <c r="C26" s="461"/>
      <c r="D26" s="462"/>
      <c r="E26" s="463">
        <v>44958</v>
      </c>
      <c r="F26" s="464">
        <v>3.98</v>
      </c>
      <c r="G26" s="465">
        <f>3.98*29000</f>
        <v>115420</v>
      </c>
      <c r="H26" s="466"/>
      <c r="I26" s="467"/>
    </row>
    <row r="27" spans="1:9" ht="48" hidden="1" customHeight="1" x14ac:dyDescent="0.25">
      <c r="A27" s="459"/>
      <c r="B27" s="460"/>
      <c r="C27" s="461"/>
      <c r="D27" s="462"/>
      <c r="E27" s="463">
        <v>44958</v>
      </c>
      <c r="F27" s="464">
        <v>0.88500000000000001</v>
      </c>
      <c r="G27" s="465">
        <f>0.885*29000</f>
        <v>25665</v>
      </c>
      <c r="H27" s="466"/>
      <c r="I27" s="467"/>
    </row>
    <row r="28" spans="1:9" ht="48" hidden="1" customHeight="1" x14ac:dyDescent="0.25">
      <c r="A28" s="459"/>
      <c r="B28" s="460"/>
      <c r="C28" s="461"/>
      <c r="D28" s="462"/>
      <c r="E28" s="463">
        <v>44962</v>
      </c>
      <c r="F28" s="464">
        <v>5.8</v>
      </c>
      <c r="G28" s="465">
        <f>5.8*28000</f>
        <v>162400</v>
      </c>
      <c r="H28" s="466"/>
      <c r="I28" s="467"/>
    </row>
    <row r="29" spans="1:9" ht="48" hidden="1" customHeight="1" x14ac:dyDescent="0.25">
      <c r="A29" s="459"/>
      <c r="B29" s="460"/>
      <c r="C29" s="461"/>
      <c r="D29" s="462"/>
      <c r="E29" s="463">
        <v>44968</v>
      </c>
      <c r="F29" s="464">
        <v>5.49</v>
      </c>
      <c r="G29" s="465">
        <f>5.49*28000</f>
        <v>153720</v>
      </c>
      <c r="H29" s="466"/>
      <c r="I29" s="467"/>
    </row>
    <row r="30" spans="1:9" ht="48" hidden="1" customHeight="1" x14ac:dyDescent="0.25">
      <c r="A30" s="459"/>
      <c r="B30" s="460"/>
      <c r="C30" s="461"/>
      <c r="D30" s="462"/>
      <c r="E30" s="463">
        <v>44975</v>
      </c>
      <c r="F30" s="464">
        <v>10.119999999999999</v>
      </c>
      <c r="G30" s="465">
        <f>10.12*28000</f>
        <v>283360</v>
      </c>
      <c r="H30" s="466"/>
      <c r="I30" s="467"/>
    </row>
    <row r="31" spans="1:9" ht="48" hidden="1" customHeight="1" x14ac:dyDescent="0.25">
      <c r="A31" s="459"/>
      <c r="B31" s="460"/>
      <c r="C31" s="461"/>
      <c r="D31" s="462"/>
      <c r="E31" s="463">
        <v>44987</v>
      </c>
      <c r="F31" s="464">
        <v>5</v>
      </c>
      <c r="G31" s="465">
        <f>5*29000</f>
        <v>145000</v>
      </c>
      <c r="H31" s="466"/>
      <c r="I31" s="467"/>
    </row>
    <row r="32" spans="1:9" ht="48" hidden="1" customHeight="1" x14ac:dyDescent="0.25">
      <c r="A32" s="459"/>
      <c r="B32" s="460"/>
      <c r="C32" s="461"/>
      <c r="D32" s="462"/>
      <c r="E32" s="463">
        <v>44987</v>
      </c>
      <c r="F32" s="464">
        <v>5.08</v>
      </c>
      <c r="G32" s="465">
        <f>5.08*29000</f>
        <v>147320</v>
      </c>
      <c r="H32" s="466"/>
      <c r="I32" s="467"/>
    </row>
    <row r="33" spans="1:9" ht="48" hidden="1" customHeight="1" x14ac:dyDescent="0.25">
      <c r="A33" s="459"/>
      <c r="B33" s="460"/>
      <c r="C33" s="461"/>
      <c r="D33" s="462"/>
      <c r="E33" s="463">
        <v>45001</v>
      </c>
      <c r="F33" s="464">
        <v>3.73</v>
      </c>
      <c r="G33" s="465">
        <f>3.73*40000</f>
        <v>149200</v>
      </c>
      <c r="H33" s="466"/>
      <c r="I33" s="467"/>
    </row>
    <row r="34" spans="1:9" ht="48" customHeight="1" thickTop="1" x14ac:dyDescent="0.25">
      <c r="A34" s="459">
        <v>53</v>
      </c>
      <c r="B34" s="470">
        <f>3.925/3</f>
        <v>1.3083333333333333</v>
      </c>
      <c r="C34" s="461">
        <v>18300</v>
      </c>
      <c r="D34" s="462">
        <f t="shared" ref="D34" si="3">B34*C34</f>
        <v>23942.5</v>
      </c>
      <c r="E34" s="463">
        <v>44835</v>
      </c>
      <c r="F34" s="466"/>
      <c r="G34" s="467"/>
      <c r="H34" s="471">
        <f>B34</f>
        <v>1.3083333333333333</v>
      </c>
      <c r="I34" s="472">
        <f>D34</f>
        <v>23942.5</v>
      </c>
    </row>
    <row r="35" spans="1:9" ht="48" customHeight="1" x14ac:dyDescent="0.25">
      <c r="A35" s="459"/>
      <c r="B35" s="460"/>
      <c r="C35" s="461"/>
      <c r="D35" s="462"/>
      <c r="E35" s="463">
        <v>44940</v>
      </c>
      <c r="F35" s="473"/>
      <c r="G35" s="474"/>
      <c r="H35" s="471">
        <v>10.005000000000001</v>
      </c>
      <c r="I35" s="472">
        <f>10.005*29000</f>
        <v>290145</v>
      </c>
    </row>
    <row r="36" spans="1:9" ht="48" customHeight="1" x14ac:dyDescent="0.25">
      <c r="A36" s="459"/>
      <c r="B36" s="460"/>
      <c r="C36" s="461"/>
      <c r="D36" s="462"/>
      <c r="E36" s="463">
        <v>44940</v>
      </c>
      <c r="F36" s="473"/>
      <c r="G36" s="474"/>
      <c r="H36" s="471">
        <v>10.84</v>
      </c>
      <c r="I36" s="472">
        <v>314360</v>
      </c>
    </row>
    <row r="37" spans="1:9" ht="48" customHeight="1" x14ac:dyDescent="0.25">
      <c r="A37" s="459"/>
      <c r="B37" s="460"/>
      <c r="C37" s="461"/>
      <c r="D37" s="462"/>
      <c r="E37" s="463">
        <v>44958</v>
      </c>
      <c r="F37" s="473"/>
      <c r="G37" s="474"/>
      <c r="H37" s="471">
        <v>1.1499999999999999</v>
      </c>
      <c r="I37" s="472">
        <v>33350</v>
      </c>
    </row>
    <row r="38" spans="1:9" ht="48" customHeight="1" x14ac:dyDescent="0.25">
      <c r="A38" s="459"/>
      <c r="B38" s="460"/>
      <c r="C38" s="461"/>
      <c r="D38" s="462"/>
      <c r="E38" s="463">
        <v>44958</v>
      </c>
      <c r="F38" s="473"/>
      <c r="G38" s="474"/>
      <c r="H38" s="471">
        <v>5.83</v>
      </c>
      <c r="I38" s="472">
        <v>169070</v>
      </c>
    </row>
    <row r="39" spans="1:9" ht="48" customHeight="1" x14ac:dyDescent="0.25">
      <c r="A39" s="459"/>
      <c r="B39" s="460"/>
      <c r="C39" s="461"/>
      <c r="D39" s="462"/>
      <c r="E39" s="463">
        <v>44958</v>
      </c>
      <c r="F39" s="473"/>
      <c r="G39" s="474"/>
      <c r="H39" s="471">
        <v>3.5550000000000002</v>
      </c>
      <c r="I39" s="472">
        <v>101317.5</v>
      </c>
    </row>
    <row r="40" spans="1:9" ht="48" customHeight="1" x14ac:dyDescent="0.25">
      <c r="A40" s="459"/>
      <c r="B40" s="460"/>
      <c r="C40" s="461"/>
      <c r="D40" s="462"/>
      <c r="E40" s="463">
        <v>44962</v>
      </c>
      <c r="F40" s="473"/>
      <c r="G40" s="474"/>
      <c r="H40" s="471">
        <v>0.95499999999999996</v>
      </c>
      <c r="I40" s="472">
        <v>26740</v>
      </c>
    </row>
    <row r="41" spans="1:9" ht="48" customHeight="1" x14ac:dyDescent="0.25">
      <c r="A41" s="459"/>
      <c r="B41" s="460"/>
      <c r="C41" s="461"/>
      <c r="D41" s="462"/>
      <c r="E41" s="463">
        <v>44968</v>
      </c>
      <c r="F41" s="473"/>
      <c r="G41" s="474"/>
      <c r="H41" s="471">
        <v>1.395</v>
      </c>
      <c r="I41" s="472">
        <f>1.395*28000</f>
        <v>39060</v>
      </c>
    </row>
    <row r="42" spans="1:9" ht="48" customHeight="1" x14ac:dyDescent="0.25">
      <c r="A42" s="459"/>
      <c r="B42" s="460"/>
      <c r="C42" s="461"/>
      <c r="D42" s="462"/>
      <c r="E42" s="463">
        <v>44970</v>
      </c>
      <c r="F42" s="473"/>
      <c r="G42" s="474"/>
      <c r="H42" s="471">
        <v>8.0850000000000009</v>
      </c>
      <c r="I42" s="472">
        <v>226380.00000000003</v>
      </c>
    </row>
    <row r="43" spans="1:9" ht="48" customHeight="1" x14ac:dyDescent="0.25">
      <c r="A43" s="459"/>
      <c r="B43" s="460"/>
      <c r="C43" s="461"/>
      <c r="D43" s="462"/>
      <c r="E43" s="463">
        <v>44976</v>
      </c>
      <c r="F43" s="473"/>
      <c r="G43" s="474"/>
      <c r="H43" s="471">
        <v>4.0199999999999996</v>
      </c>
      <c r="I43" s="472">
        <v>112559.99999999999</v>
      </c>
    </row>
    <row r="44" spans="1:9" ht="48" customHeight="1" x14ac:dyDescent="0.25">
      <c r="A44" s="459"/>
      <c r="B44" s="460"/>
      <c r="C44" s="461"/>
      <c r="D44" s="462"/>
      <c r="E44" s="463">
        <v>44988</v>
      </c>
      <c r="F44" s="473"/>
      <c r="G44" s="474"/>
      <c r="H44" s="471">
        <v>6.14</v>
      </c>
      <c r="I44" s="472">
        <v>178060</v>
      </c>
    </row>
    <row r="45" spans="1:9" ht="48" customHeight="1" x14ac:dyDescent="0.25">
      <c r="A45" s="459"/>
      <c r="B45" s="460"/>
      <c r="C45" s="461"/>
      <c r="D45" s="462"/>
      <c r="E45" s="463">
        <v>45003</v>
      </c>
      <c r="F45" s="473"/>
      <c r="G45" s="474"/>
      <c r="H45" s="471">
        <v>4.8550000000000004</v>
      </c>
      <c r="I45" s="472">
        <v>179635.00000000003</v>
      </c>
    </row>
    <row r="46" spans="1:9" ht="48" customHeight="1" x14ac:dyDescent="0.25">
      <c r="A46" s="459"/>
      <c r="B46" s="460"/>
      <c r="C46" s="461"/>
      <c r="D46" s="462"/>
      <c r="E46" s="463">
        <v>45011</v>
      </c>
      <c r="F46" s="473"/>
      <c r="G46" s="474"/>
      <c r="H46" s="471">
        <v>6.33</v>
      </c>
      <c r="I46" s="472">
        <v>253200</v>
      </c>
    </row>
    <row r="47" spans="1:9" ht="48" customHeight="1" x14ac:dyDescent="0.25">
      <c r="A47" s="459"/>
      <c r="B47" s="460"/>
      <c r="C47" s="461"/>
      <c r="D47" s="462"/>
      <c r="E47" s="463">
        <v>45035</v>
      </c>
      <c r="F47" s="473"/>
      <c r="G47" s="474"/>
      <c r="H47" s="471">
        <v>4.6150000000000002</v>
      </c>
      <c r="I47" s="472">
        <v>184600</v>
      </c>
    </row>
    <row r="48" spans="1:9" ht="48" customHeight="1" x14ac:dyDescent="0.25">
      <c r="A48" s="459"/>
      <c r="B48" s="460"/>
      <c r="C48" s="461"/>
      <c r="D48" s="462"/>
      <c r="E48" s="463">
        <v>45035</v>
      </c>
      <c r="F48" s="473"/>
      <c r="G48" s="474"/>
      <c r="H48" s="471">
        <v>2.085</v>
      </c>
      <c r="I48" s="472">
        <v>85485</v>
      </c>
    </row>
    <row r="49" spans="1:9" ht="48" customHeight="1" x14ac:dyDescent="0.25">
      <c r="A49" s="459"/>
      <c r="B49" s="460"/>
      <c r="C49" s="461"/>
      <c r="D49" s="462"/>
      <c r="E49" s="463">
        <v>45035</v>
      </c>
      <c r="F49" s="473"/>
      <c r="G49" s="474"/>
      <c r="H49" s="471">
        <v>2.5150000000000001</v>
      </c>
      <c r="I49" s="472">
        <v>103115</v>
      </c>
    </row>
    <row r="50" spans="1:9" ht="48" customHeight="1" x14ac:dyDescent="0.25">
      <c r="A50" s="459"/>
      <c r="B50" s="460"/>
      <c r="C50" s="461"/>
      <c r="D50" s="462"/>
      <c r="E50" s="463">
        <v>45048</v>
      </c>
      <c r="F50" s="473"/>
      <c r="G50" s="474"/>
      <c r="H50" s="471">
        <v>2.0449999999999999</v>
      </c>
      <c r="I50" s="472">
        <v>83845</v>
      </c>
    </row>
    <row r="51" spans="1:9" ht="48" customHeight="1" x14ac:dyDescent="0.25">
      <c r="A51" s="459"/>
      <c r="B51" s="460"/>
      <c r="C51" s="461"/>
      <c r="D51" s="462"/>
      <c r="E51" s="463">
        <v>45054</v>
      </c>
      <c r="F51" s="473"/>
      <c r="G51" s="474"/>
      <c r="H51" s="471">
        <v>4.79</v>
      </c>
      <c r="I51" s="472">
        <v>201180</v>
      </c>
    </row>
    <row r="52" spans="1:9" ht="48" customHeight="1" x14ac:dyDescent="0.25">
      <c r="A52" s="459"/>
      <c r="B52" s="460"/>
      <c r="C52" s="461"/>
      <c r="D52" s="462"/>
      <c r="E52" s="463">
        <v>45064</v>
      </c>
      <c r="F52" s="473"/>
      <c r="G52" s="474"/>
      <c r="H52" s="471">
        <v>4.8899999999999997</v>
      </c>
      <c r="I52" s="472">
        <v>200490</v>
      </c>
    </row>
    <row r="53" spans="1:9" ht="48" customHeight="1" x14ac:dyDescent="0.25">
      <c r="A53" s="459"/>
      <c r="B53" s="460"/>
      <c r="C53" s="461"/>
      <c r="D53" s="462"/>
      <c r="E53" s="463">
        <v>45071</v>
      </c>
      <c r="F53" s="473"/>
      <c r="G53" s="474"/>
      <c r="H53" s="471">
        <v>5.6550000000000002</v>
      </c>
      <c r="I53" s="472">
        <v>220545</v>
      </c>
    </row>
    <row r="54" spans="1:9" ht="48" customHeight="1" x14ac:dyDescent="0.25">
      <c r="A54" s="459"/>
      <c r="B54" s="460"/>
      <c r="C54" s="461"/>
      <c r="D54" s="462"/>
      <c r="E54" s="463">
        <v>45077</v>
      </c>
      <c r="F54" s="473"/>
      <c r="G54" s="474"/>
      <c r="H54" s="471">
        <v>5.9950000000000001</v>
      </c>
      <c r="I54" s="472">
        <v>233805</v>
      </c>
    </row>
    <row r="55" spans="1:9" ht="48" customHeight="1" x14ac:dyDescent="0.25">
      <c r="A55" s="459"/>
      <c r="B55" s="460"/>
      <c r="C55" s="461"/>
      <c r="D55" s="462"/>
      <c r="E55" s="463">
        <v>45083</v>
      </c>
      <c r="F55" s="473"/>
      <c r="G55" s="474"/>
      <c r="H55" s="471">
        <v>0.56000000000000005</v>
      </c>
      <c r="I55" s="472">
        <v>21840.000000000004</v>
      </c>
    </row>
    <row r="56" spans="1:9" ht="48" customHeight="1" x14ac:dyDescent="0.25">
      <c r="A56" s="459"/>
      <c r="B56" s="460"/>
      <c r="C56" s="461"/>
      <c r="D56" s="462"/>
      <c r="E56" s="463">
        <v>45083</v>
      </c>
      <c r="F56" s="473"/>
      <c r="G56" s="474"/>
      <c r="H56" s="471">
        <v>1</v>
      </c>
      <c r="I56" s="472">
        <v>40000</v>
      </c>
    </row>
    <row r="57" spans="1:9" ht="48" customHeight="1" x14ac:dyDescent="0.25">
      <c r="A57" s="459"/>
      <c r="B57" s="460"/>
      <c r="C57" s="461"/>
      <c r="D57" s="462"/>
      <c r="E57" s="463">
        <v>45087</v>
      </c>
      <c r="F57" s="473"/>
      <c r="G57" s="474"/>
      <c r="H57" s="471">
        <v>2.41</v>
      </c>
      <c r="I57" s="472">
        <v>93990</v>
      </c>
    </row>
    <row r="58" spans="1:9" ht="48" customHeight="1" x14ac:dyDescent="0.25">
      <c r="A58" s="459"/>
      <c r="B58" s="460"/>
      <c r="C58" s="461"/>
      <c r="D58" s="462"/>
      <c r="E58" s="463">
        <v>45095</v>
      </c>
      <c r="F58" s="473"/>
      <c r="G58" s="474"/>
      <c r="H58" s="471">
        <v>6.78</v>
      </c>
      <c r="I58" s="472">
        <v>264420</v>
      </c>
    </row>
    <row r="59" spans="1:9" ht="48" customHeight="1" x14ac:dyDescent="0.25">
      <c r="A59" s="459"/>
      <c r="B59" s="460"/>
      <c r="C59" s="461"/>
      <c r="D59" s="462"/>
      <c r="E59" s="463">
        <v>45109</v>
      </c>
      <c r="F59" s="473"/>
      <c r="G59" s="474"/>
      <c r="H59" s="471">
        <v>3.98</v>
      </c>
      <c r="I59" s="472">
        <v>157210</v>
      </c>
    </row>
    <row r="60" spans="1:9" ht="48" customHeight="1" x14ac:dyDescent="0.25">
      <c r="A60" s="459"/>
      <c r="B60" s="460"/>
      <c r="C60" s="461"/>
      <c r="D60" s="462"/>
      <c r="E60" s="463">
        <v>45116</v>
      </c>
      <c r="F60" s="473"/>
      <c r="G60" s="474"/>
      <c r="H60" s="471">
        <v>6.61</v>
      </c>
      <c r="I60" s="472">
        <v>257790</v>
      </c>
    </row>
    <row r="61" spans="1:9" ht="48" customHeight="1" x14ac:dyDescent="0.25">
      <c r="A61" s="459"/>
      <c r="B61" s="460"/>
      <c r="C61" s="461"/>
      <c r="D61" s="462"/>
      <c r="E61" s="463">
        <v>45127</v>
      </c>
      <c r="F61" s="473"/>
      <c r="G61" s="474"/>
      <c r="H61" s="471">
        <v>5.085</v>
      </c>
      <c r="I61" s="472">
        <v>193230</v>
      </c>
    </row>
    <row r="62" spans="1:9" ht="48" customHeight="1" x14ac:dyDescent="0.25">
      <c r="A62" s="459"/>
      <c r="B62" s="460"/>
      <c r="C62" s="461"/>
      <c r="D62" s="462"/>
      <c r="E62" s="463">
        <v>45139</v>
      </c>
      <c r="F62" s="473"/>
      <c r="G62" s="474"/>
      <c r="H62" s="471">
        <v>3.9550000000000001</v>
      </c>
      <c r="I62" s="472">
        <v>138425</v>
      </c>
    </row>
    <row r="63" spans="1:9" ht="48" customHeight="1" x14ac:dyDescent="0.25">
      <c r="A63" s="459"/>
      <c r="B63" s="460"/>
      <c r="C63" s="461"/>
      <c r="D63" s="462"/>
      <c r="E63" s="463">
        <v>45155</v>
      </c>
      <c r="F63" s="473"/>
      <c r="G63" s="474"/>
      <c r="H63" s="471">
        <v>2.9750000000000001</v>
      </c>
      <c r="I63" s="472">
        <v>101150</v>
      </c>
    </row>
    <row r="64" spans="1:9" ht="48" customHeight="1" x14ac:dyDescent="0.25">
      <c r="A64" s="459"/>
      <c r="B64" s="460"/>
      <c r="C64" s="461"/>
      <c r="D64" s="462"/>
      <c r="E64" s="463">
        <v>45150</v>
      </c>
      <c r="F64" s="473"/>
      <c r="G64" s="474"/>
      <c r="H64" s="471">
        <v>2.8450000000000002</v>
      </c>
      <c r="I64" s="472">
        <v>100997.5</v>
      </c>
    </row>
    <row r="65" spans="1:9" ht="48" customHeight="1" x14ac:dyDescent="0.25">
      <c r="A65" s="459"/>
      <c r="B65" s="460"/>
      <c r="C65" s="461"/>
      <c r="D65" s="462"/>
      <c r="E65" s="463">
        <v>45077</v>
      </c>
      <c r="F65" s="473"/>
      <c r="G65" s="474"/>
      <c r="H65" s="471">
        <v>1.94</v>
      </c>
      <c r="I65" s="472">
        <v>67900</v>
      </c>
    </row>
    <row r="66" spans="1:9" ht="48" customHeight="1" x14ac:dyDescent="0.25">
      <c r="A66" s="459"/>
      <c r="B66" s="460"/>
      <c r="C66" s="461"/>
      <c r="D66" s="462"/>
      <c r="E66" s="463">
        <v>45077</v>
      </c>
      <c r="F66" s="473"/>
      <c r="G66" s="474"/>
      <c r="H66" s="471">
        <v>0.75</v>
      </c>
      <c r="I66" s="472">
        <v>30000</v>
      </c>
    </row>
    <row r="67" spans="1:9" ht="48" customHeight="1" x14ac:dyDescent="0.25">
      <c r="A67" s="459"/>
      <c r="B67" s="466">
        <f>SUM(B4:B66)</f>
        <v>117.25333333333333</v>
      </c>
      <c r="C67" s="461">
        <f>SUM(C4:C66)</f>
        <v>433380</v>
      </c>
      <c r="D67" s="462">
        <f>SUM(D4:D66)</f>
        <v>2024677.5</v>
      </c>
      <c r="E67" s="463" t="s">
        <v>494</v>
      </c>
      <c r="F67" s="471">
        <f>SUM(F4:F66)</f>
        <v>164.73500000000001</v>
      </c>
      <c r="G67" s="472">
        <f>SUM(G4:G66)</f>
        <v>3435265</v>
      </c>
      <c r="H67" s="471">
        <f>SUM(H4:H66)</f>
        <v>135.94833333333332</v>
      </c>
      <c r="I67" s="472">
        <f>SUM(I4:I66)</f>
        <v>4727837.5</v>
      </c>
    </row>
    <row r="68" spans="1:9" ht="36" customHeight="1" thickBot="1" x14ac:dyDescent="0.45">
      <c r="A68" s="475" t="s">
        <v>16</v>
      </c>
      <c r="B68" s="476"/>
      <c r="C68" s="477"/>
      <c r="D68" s="451"/>
      <c r="E68" s="452"/>
      <c r="F68" s="478"/>
      <c r="G68" s="478"/>
      <c r="H68" s="478"/>
      <c r="I68" s="479"/>
    </row>
    <row r="69" spans="1:9" ht="27" thickTop="1" x14ac:dyDescent="0.25">
      <c r="D69" s="453"/>
      <c r="E69" s="453"/>
    </row>
    <row r="70" spans="1:9" x14ac:dyDescent="0.25">
      <c r="D70" s="453"/>
      <c r="E70" s="453"/>
    </row>
    <row r="71" spans="1:9" x14ac:dyDescent="0.25">
      <c r="D71" s="453"/>
      <c r="E71" s="453"/>
    </row>
    <row r="72" spans="1:9" x14ac:dyDescent="0.25">
      <c r="D72" s="453"/>
      <c r="E72" s="453"/>
    </row>
    <row r="73" spans="1:9" x14ac:dyDescent="0.25">
      <c r="D73" s="453"/>
      <c r="E73" s="453"/>
    </row>
    <row r="74" spans="1:9" x14ac:dyDescent="0.25">
      <c r="D74" s="453"/>
      <c r="E74" s="453"/>
    </row>
    <row r="75" spans="1:9" x14ac:dyDescent="0.25">
      <c r="D75" s="453"/>
      <c r="E75" s="453"/>
    </row>
    <row r="76" spans="1:9" x14ac:dyDescent="0.25">
      <c r="D76" s="453"/>
      <c r="E76" s="453"/>
    </row>
    <row r="77" spans="1:9" x14ac:dyDescent="0.25">
      <c r="D77" s="453"/>
      <c r="E77" s="453"/>
    </row>
    <row r="78" spans="1:9" x14ac:dyDescent="0.25">
      <c r="D78" s="453"/>
      <c r="E78" s="453"/>
    </row>
    <row r="79" spans="1:9" x14ac:dyDescent="0.25">
      <c r="D79" s="453"/>
      <c r="E79" s="453"/>
    </row>
    <row r="80" spans="1:9" x14ac:dyDescent="0.25">
      <c r="D80" s="453"/>
      <c r="E80" s="453"/>
    </row>
    <row r="81" spans="4:5" x14ac:dyDescent="0.25">
      <c r="D81" s="453"/>
      <c r="E81" s="453"/>
    </row>
    <row r="82" spans="4:5" x14ac:dyDescent="0.25">
      <c r="D82" s="453"/>
      <c r="E82" s="453"/>
    </row>
    <row r="83" spans="4:5" x14ac:dyDescent="0.25">
      <c r="D83" s="453"/>
      <c r="E83" s="453"/>
    </row>
    <row r="84" spans="4:5" x14ac:dyDescent="0.25">
      <c r="D84" s="453"/>
      <c r="E84" s="453"/>
    </row>
    <row r="85" spans="4:5" x14ac:dyDescent="0.25">
      <c r="D85" s="453"/>
      <c r="E85" s="453"/>
    </row>
    <row r="86" spans="4:5" x14ac:dyDescent="0.25">
      <c r="D86" s="453"/>
      <c r="E86" s="453"/>
    </row>
    <row r="87" spans="4:5" x14ac:dyDescent="0.25">
      <c r="D87" s="453"/>
      <c r="E87" s="453"/>
    </row>
    <row r="88" spans="4:5" x14ac:dyDescent="0.25">
      <c r="D88" s="453"/>
      <c r="E88" s="453"/>
    </row>
    <row r="89" spans="4:5" x14ac:dyDescent="0.25">
      <c r="D89" s="453"/>
      <c r="E89" s="453"/>
    </row>
    <row r="90" spans="4:5" x14ac:dyDescent="0.25">
      <c r="D90" s="453"/>
      <c r="E90" s="453"/>
    </row>
    <row r="91" spans="4:5" x14ac:dyDescent="0.25">
      <c r="D91" s="453"/>
      <c r="E91" s="453"/>
    </row>
    <row r="92" spans="4:5" x14ac:dyDescent="0.25">
      <c r="D92" s="453"/>
      <c r="E92" s="453"/>
    </row>
    <row r="93" spans="4:5" x14ac:dyDescent="0.25">
      <c r="D93" s="453"/>
      <c r="E93" s="453"/>
    </row>
    <row r="94" spans="4:5" x14ac:dyDescent="0.25">
      <c r="D94" s="453"/>
      <c r="E94" s="453"/>
    </row>
    <row r="95" spans="4:5" x14ac:dyDescent="0.25">
      <c r="D95" s="453"/>
      <c r="E95" s="453"/>
    </row>
    <row r="96" spans="4:5" x14ac:dyDescent="0.25">
      <c r="D96" s="453"/>
      <c r="E96" s="453"/>
    </row>
    <row r="97" spans="4:5" x14ac:dyDescent="0.25">
      <c r="D97" s="453"/>
      <c r="E97" s="453"/>
    </row>
    <row r="98" spans="4:5" x14ac:dyDescent="0.25">
      <c r="D98" s="453"/>
      <c r="E98" s="453"/>
    </row>
    <row r="99" spans="4:5" x14ac:dyDescent="0.25">
      <c r="D99" s="453"/>
      <c r="E99" s="453"/>
    </row>
    <row r="100" spans="4:5" x14ac:dyDescent="0.25">
      <c r="D100" s="453"/>
      <c r="E100" s="453"/>
    </row>
    <row r="101" spans="4:5" x14ac:dyDescent="0.25">
      <c r="D101" s="453"/>
      <c r="E101" s="453"/>
    </row>
    <row r="102" spans="4:5" x14ac:dyDescent="0.25">
      <c r="D102" s="453"/>
      <c r="E102" s="453"/>
    </row>
    <row r="103" spans="4:5" x14ac:dyDescent="0.25">
      <c r="D103" s="453"/>
      <c r="E103" s="453"/>
    </row>
    <row r="104" spans="4:5" x14ac:dyDescent="0.25">
      <c r="D104" s="453"/>
      <c r="E104" s="453"/>
    </row>
    <row r="105" spans="4:5" x14ac:dyDescent="0.25">
      <c r="D105" s="453"/>
      <c r="E105" s="453"/>
    </row>
    <row r="106" spans="4:5" x14ac:dyDescent="0.25">
      <c r="D106" s="453"/>
      <c r="E106" s="453"/>
    </row>
    <row r="107" spans="4:5" x14ac:dyDescent="0.25">
      <c r="D107" s="453"/>
      <c r="E107" s="453"/>
    </row>
    <row r="108" spans="4:5" x14ac:dyDescent="0.25">
      <c r="D108" s="453"/>
      <c r="E108" s="453"/>
    </row>
    <row r="109" spans="4:5" x14ac:dyDescent="0.25">
      <c r="D109" s="453"/>
      <c r="E109" s="453"/>
    </row>
    <row r="110" spans="4:5" x14ac:dyDescent="0.25">
      <c r="D110" s="453"/>
      <c r="E110" s="453"/>
    </row>
    <row r="111" spans="4:5" x14ac:dyDescent="0.25">
      <c r="D111" s="453"/>
      <c r="E111" s="453"/>
    </row>
    <row r="112" spans="4:5" x14ac:dyDescent="0.25">
      <c r="D112" s="453"/>
      <c r="E112" s="453"/>
    </row>
    <row r="113" spans="4:5" x14ac:dyDescent="0.25">
      <c r="D113" s="453"/>
      <c r="E113" s="453"/>
    </row>
    <row r="114" spans="4:5" x14ac:dyDescent="0.25">
      <c r="D114" s="453"/>
      <c r="E114" s="453"/>
    </row>
    <row r="115" spans="4:5" x14ac:dyDescent="0.25">
      <c r="D115" s="453"/>
      <c r="E115" s="453"/>
    </row>
    <row r="116" spans="4:5" x14ac:dyDescent="0.25">
      <c r="D116" s="453"/>
      <c r="E116" s="453"/>
    </row>
    <row r="117" spans="4:5" x14ac:dyDescent="0.25">
      <c r="D117" s="453"/>
      <c r="E117" s="453"/>
    </row>
    <row r="118" spans="4:5" x14ac:dyDescent="0.25">
      <c r="D118" s="453"/>
      <c r="E118" s="453"/>
    </row>
    <row r="119" spans="4:5" x14ac:dyDescent="0.25">
      <c r="D119" s="453"/>
      <c r="E119" s="453"/>
    </row>
    <row r="120" spans="4:5" x14ac:dyDescent="0.25">
      <c r="D120" s="453"/>
      <c r="E120" s="453"/>
    </row>
    <row r="121" spans="4:5" x14ac:dyDescent="0.25">
      <c r="D121" s="453"/>
      <c r="E121" s="453"/>
    </row>
    <row r="122" spans="4:5" x14ac:dyDescent="0.25">
      <c r="D122" s="453"/>
      <c r="E122" s="453"/>
    </row>
    <row r="123" spans="4:5" x14ac:dyDescent="0.25">
      <c r="D123" s="453"/>
      <c r="E123" s="453"/>
    </row>
    <row r="124" spans="4:5" x14ac:dyDescent="0.25">
      <c r="D124" s="453"/>
      <c r="E124" s="453"/>
    </row>
    <row r="125" spans="4:5" x14ac:dyDescent="0.25">
      <c r="D125" s="453"/>
      <c r="E125" s="453"/>
    </row>
    <row r="126" spans="4:5" x14ac:dyDescent="0.25">
      <c r="D126" s="453"/>
      <c r="E126" s="453"/>
    </row>
    <row r="127" spans="4:5" x14ac:dyDescent="0.25">
      <c r="D127" s="453"/>
      <c r="E127" s="453"/>
    </row>
    <row r="128" spans="4:5" x14ac:dyDescent="0.25">
      <c r="D128" s="453"/>
      <c r="E128" s="453"/>
    </row>
    <row r="129" spans="4:5" x14ac:dyDescent="0.25">
      <c r="D129" s="453"/>
      <c r="E129" s="453"/>
    </row>
    <row r="130" spans="4:5" x14ac:dyDescent="0.25">
      <c r="D130" s="453"/>
      <c r="E130" s="453"/>
    </row>
    <row r="131" spans="4:5" x14ac:dyDescent="0.25">
      <c r="D131" s="453"/>
      <c r="E131" s="453"/>
    </row>
    <row r="132" spans="4:5" x14ac:dyDescent="0.25">
      <c r="D132" s="453"/>
      <c r="E132" s="453"/>
    </row>
    <row r="133" spans="4:5" x14ac:dyDescent="0.25">
      <c r="D133" s="453"/>
      <c r="E133" s="453"/>
    </row>
    <row r="134" spans="4:5" x14ac:dyDescent="0.25">
      <c r="D134" s="453"/>
      <c r="E134" s="453"/>
    </row>
    <row r="135" spans="4:5" x14ac:dyDescent="0.25">
      <c r="D135" s="453"/>
      <c r="E135" s="453"/>
    </row>
    <row r="136" spans="4:5" x14ac:dyDescent="0.25">
      <c r="D136" s="453"/>
      <c r="E136" s="453"/>
    </row>
    <row r="137" spans="4:5" x14ac:dyDescent="0.25">
      <c r="D137" s="453"/>
      <c r="E137" s="453"/>
    </row>
    <row r="138" spans="4:5" x14ac:dyDescent="0.25">
      <c r="D138" s="453"/>
      <c r="E138" s="453"/>
    </row>
    <row r="139" spans="4:5" x14ac:dyDescent="0.25">
      <c r="D139" s="453"/>
      <c r="E139" s="453"/>
    </row>
    <row r="140" spans="4:5" x14ac:dyDescent="0.25">
      <c r="D140" s="453"/>
      <c r="E140" s="453"/>
    </row>
    <row r="141" spans="4:5" x14ac:dyDescent="0.25">
      <c r="D141" s="453"/>
      <c r="E141" s="453"/>
    </row>
    <row r="142" spans="4:5" x14ac:dyDescent="0.25">
      <c r="D142" s="453"/>
      <c r="E142" s="453"/>
    </row>
    <row r="143" spans="4:5" x14ac:dyDescent="0.25">
      <c r="D143" s="453"/>
      <c r="E143" s="453"/>
    </row>
    <row r="144" spans="4:5" x14ac:dyDescent="0.25">
      <c r="D144" s="453"/>
      <c r="E144" s="453"/>
    </row>
    <row r="145" spans="4:5" x14ac:dyDescent="0.25">
      <c r="D145" s="453"/>
      <c r="E145" s="453"/>
    </row>
    <row r="146" spans="4:5" x14ac:dyDescent="0.25">
      <c r="D146" s="453"/>
      <c r="E146" s="453"/>
    </row>
    <row r="147" spans="4:5" x14ac:dyDescent="0.25">
      <c r="D147" s="453"/>
      <c r="E147" s="453"/>
    </row>
    <row r="148" spans="4:5" x14ac:dyDescent="0.25">
      <c r="D148" s="453"/>
      <c r="E148" s="453"/>
    </row>
    <row r="149" spans="4:5" x14ac:dyDescent="0.25">
      <c r="D149" s="453"/>
      <c r="E149" s="453"/>
    </row>
    <row r="150" spans="4:5" x14ac:dyDescent="0.25">
      <c r="D150" s="453"/>
      <c r="E150" s="453"/>
    </row>
    <row r="151" spans="4:5" x14ac:dyDescent="0.25">
      <c r="D151" s="453"/>
      <c r="E151" s="453"/>
    </row>
    <row r="152" spans="4:5" x14ac:dyDescent="0.25">
      <c r="D152" s="453"/>
      <c r="E152" s="453"/>
    </row>
    <row r="153" spans="4:5" x14ac:dyDescent="0.25">
      <c r="D153" s="453"/>
      <c r="E153" s="453"/>
    </row>
    <row r="154" spans="4:5" x14ac:dyDescent="0.25">
      <c r="D154" s="453"/>
      <c r="E154" s="453"/>
    </row>
    <row r="155" spans="4:5" x14ac:dyDescent="0.25">
      <c r="D155" s="453"/>
      <c r="E155" s="453"/>
    </row>
    <row r="156" spans="4:5" x14ac:dyDescent="0.25">
      <c r="D156" s="453"/>
      <c r="E156" s="453"/>
    </row>
    <row r="157" spans="4:5" x14ac:dyDescent="0.25">
      <c r="D157" s="453"/>
      <c r="E157" s="453"/>
    </row>
    <row r="158" spans="4:5" x14ac:dyDescent="0.25">
      <c r="D158" s="453"/>
      <c r="E158" s="453"/>
    </row>
    <row r="159" spans="4:5" x14ac:dyDescent="0.25">
      <c r="D159" s="453"/>
      <c r="E159" s="453"/>
    </row>
    <row r="160" spans="4:5" x14ac:dyDescent="0.25">
      <c r="D160" s="453"/>
      <c r="E160" s="453"/>
    </row>
    <row r="161" spans="4:5" x14ac:dyDescent="0.25">
      <c r="D161" s="453"/>
      <c r="E161" s="453"/>
    </row>
    <row r="162" spans="4:5" x14ac:dyDescent="0.25">
      <c r="D162" s="453"/>
      <c r="E162" s="453"/>
    </row>
    <row r="163" spans="4:5" x14ac:dyDescent="0.25">
      <c r="D163" s="453"/>
      <c r="E163" s="453"/>
    </row>
    <row r="164" spans="4:5" x14ac:dyDescent="0.25">
      <c r="D164" s="453"/>
      <c r="E164" s="453"/>
    </row>
    <row r="165" spans="4:5" x14ac:dyDescent="0.25">
      <c r="D165" s="453"/>
      <c r="E165" s="453"/>
    </row>
    <row r="166" spans="4:5" x14ac:dyDescent="0.25">
      <c r="D166" s="453"/>
      <c r="E166" s="453"/>
    </row>
    <row r="167" spans="4:5" x14ac:dyDescent="0.25">
      <c r="D167" s="453"/>
      <c r="E167" s="453"/>
    </row>
    <row r="168" spans="4:5" x14ac:dyDescent="0.25">
      <c r="D168" s="453"/>
      <c r="E168" s="453"/>
    </row>
    <row r="169" spans="4:5" x14ac:dyDescent="0.25">
      <c r="D169" s="453"/>
      <c r="E169" s="453"/>
    </row>
    <row r="170" spans="4:5" x14ac:dyDescent="0.25">
      <c r="D170" s="453"/>
      <c r="E170" s="453"/>
    </row>
    <row r="171" spans="4:5" x14ac:dyDescent="0.25">
      <c r="D171" s="453"/>
      <c r="E171" s="453"/>
    </row>
    <row r="172" spans="4:5" x14ac:dyDescent="0.25">
      <c r="D172" s="453"/>
      <c r="E172" s="453"/>
    </row>
    <row r="173" spans="4:5" x14ac:dyDescent="0.25">
      <c r="D173" s="453"/>
      <c r="E173" s="453"/>
    </row>
    <row r="174" spans="4:5" x14ac:dyDescent="0.25">
      <c r="D174" s="453"/>
      <c r="E174" s="453"/>
    </row>
    <row r="175" spans="4:5" x14ac:dyDescent="0.25">
      <c r="D175" s="453"/>
      <c r="E175" s="453"/>
    </row>
    <row r="176" spans="4:5" x14ac:dyDescent="0.25">
      <c r="D176" s="453"/>
      <c r="E176" s="453"/>
    </row>
    <row r="177" spans="4:5" x14ac:dyDescent="0.25">
      <c r="D177" s="453"/>
      <c r="E177" s="453"/>
    </row>
    <row r="178" spans="4:5" x14ac:dyDescent="0.25">
      <c r="D178" s="453"/>
      <c r="E178" s="453"/>
    </row>
    <row r="179" spans="4:5" x14ac:dyDescent="0.25">
      <c r="D179" s="453"/>
      <c r="E179" s="453"/>
    </row>
    <row r="180" spans="4:5" x14ac:dyDescent="0.25">
      <c r="D180" s="453"/>
      <c r="E180" s="453"/>
    </row>
    <row r="181" spans="4:5" x14ac:dyDescent="0.25">
      <c r="D181" s="453"/>
      <c r="E181" s="453"/>
    </row>
    <row r="182" spans="4:5" x14ac:dyDescent="0.25">
      <c r="D182" s="453"/>
      <c r="E182" s="453"/>
    </row>
    <row r="183" spans="4:5" x14ac:dyDescent="0.25">
      <c r="D183" s="453"/>
      <c r="E183" s="453"/>
    </row>
    <row r="184" spans="4:5" x14ac:dyDescent="0.25">
      <c r="D184" s="453"/>
      <c r="E184" s="453"/>
    </row>
    <row r="185" spans="4:5" x14ac:dyDescent="0.25">
      <c r="D185" s="453"/>
      <c r="E185" s="453"/>
    </row>
    <row r="186" spans="4:5" x14ac:dyDescent="0.25">
      <c r="D186" s="453"/>
      <c r="E186" s="453"/>
    </row>
    <row r="187" spans="4:5" x14ac:dyDescent="0.25">
      <c r="D187" s="453"/>
      <c r="E187" s="453"/>
    </row>
    <row r="188" spans="4:5" x14ac:dyDescent="0.25">
      <c r="D188" s="453"/>
      <c r="E188" s="453"/>
    </row>
    <row r="189" spans="4:5" x14ac:dyDescent="0.25">
      <c r="D189" s="453"/>
      <c r="E189" s="453"/>
    </row>
    <row r="190" spans="4:5" x14ac:dyDescent="0.25">
      <c r="D190" s="453"/>
      <c r="E190" s="453"/>
    </row>
    <row r="191" spans="4:5" x14ac:dyDescent="0.25">
      <c r="D191" s="453"/>
      <c r="E191" s="453"/>
    </row>
    <row r="192" spans="4:5" x14ac:dyDescent="0.25">
      <c r="D192" s="453"/>
      <c r="E192" s="453"/>
    </row>
    <row r="193" spans="4:5" x14ac:dyDescent="0.25">
      <c r="D193" s="453"/>
      <c r="E193" s="453"/>
    </row>
    <row r="194" spans="4:5" x14ac:dyDescent="0.25">
      <c r="D194" s="453"/>
      <c r="E194" s="453"/>
    </row>
    <row r="195" spans="4:5" x14ac:dyDescent="0.25">
      <c r="D195" s="453"/>
      <c r="E195" s="453"/>
    </row>
    <row r="196" spans="4:5" x14ac:dyDescent="0.25">
      <c r="D196" s="453"/>
      <c r="E196" s="453"/>
    </row>
    <row r="197" spans="4:5" x14ac:dyDescent="0.25">
      <c r="D197" s="453"/>
      <c r="E197" s="453"/>
    </row>
    <row r="198" spans="4:5" x14ac:dyDescent="0.25">
      <c r="D198" s="453"/>
      <c r="E198" s="453"/>
    </row>
    <row r="199" spans="4:5" x14ac:dyDescent="0.25">
      <c r="D199" s="453"/>
      <c r="E199" s="453"/>
    </row>
    <row r="200" spans="4:5" x14ac:dyDescent="0.25">
      <c r="D200" s="453"/>
      <c r="E200" s="453"/>
    </row>
    <row r="201" spans="4:5" x14ac:dyDescent="0.25">
      <c r="D201" s="453"/>
      <c r="E201" s="453"/>
    </row>
    <row r="202" spans="4:5" x14ac:dyDescent="0.25">
      <c r="D202" s="453"/>
      <c r="E202" s="453"/>
    </row>
    <row r="203" spans="4:5" x14ac:dyDescent="0.25">
      <c r="D203" s="453"/>
      <c r="E203" s="453"/>
    </row>
    <row r="204" spans="4:5" x14ac:dyDescent="0.25">
      <c r="D204" s="453"/>
      <c r="E204" s="453"/>
    </row>
    <row r="205" spans="4:5" x14ac:dyDescent="0.25">
      <c r="D205" s="453"/>
      <c r="E205" s="453"/>
    </row>
    <row r="206" spans="4:5" x14ac:dyDescent="0.25">
      <c r="D206" s="453"/>
      <c r="E206" s="453"/>
    </row>
    <row r="207" spans="4:5" x14ac:dyDescent="0.25">
      <c r="D207" s="453"/>
      <c r="E207" s="453"/>
    </row>
    <row r="208" spans="4:5" x14ac:dyDescent="0.25">
      <c r="D208" s="453"/>
      <c r="E208" s="453"/>
    </row>
    <row r="209" spans="4:5" x14ac:dyDescent="0.25">
      <c r="D209" s="453"/>
      <c r="E209" s="453"/>
    </row>
    <row r="210" spans="4:5" x14ac:dyDescent="0.25">
      <c r="D210" s="453"/>
      <c r="E210" s="453"/>
    </row>
    <row r="211" spans="4:5" x14ac:dyDescent="0.25">
      <c r="D211" s="453"/>
      <c r="E211" s="453"/>
    </row>
    <row r="212" spans="4:5" x14ac:dyDescent="0.25">
      <c r="D212" s="453"/>
      <c r="E212" s="453"/>
    </row>
    <row r="213" spans="4:5" x14ac:dyDescent="0.25">
      <c r="D213" s="453"/>
      <c r="E213" s="453"/>
    </row>
    <row r="214" spans="4:5" x14ac:dyDescent="0.25">
      <c r="D214" s="453"/>
      <c r="E214" s="453"/>
    </row>
    <row r="215" spans="4:5" x14ac:dyDescent="0.25">
      <c r="D215" s="453"/>
      <c r="E215" s="453"/>
    </row>
    <row r="216" spans="4:5" x14ac:dyDescent="0.25">
      <c r="D216" s="453"/>
      <c r="E216" s="453"/>
    </row>
    <row r="217" spans="4:5" x14ac:dyDescent="0.25">
      <c r="D217" s="453"/>
      <c r="E217" s="453"/>
    </row>
    <row r="218" spans="4:5" x14ac:dyDescent="0.25">
      <c r="D218" s="453"/>
      <c r="E218" s="453"/>
    </row>
    <row r="219" spans="4:5" x14ac:dyDescent="0.25">
      <c r="D219" s="453"/>
      <c r="E219" s="453"/>
    </row>
    <row r="220" spans="4:5" x14ac:dyDescent="0.25">
      <c r="D220" s="453"/>
      <c r="E220" s="453"/>
    </row>
    <row r="221" spans="4:5" x14ac:dyDescent="0.25">
      <c r="D221" s="453"/>
      <c r="E221" s="453"/>
    </row>
    <row r="222" spans="4:5" x14ac:dyDescent="0.25">
      <c r="D222" s="453"/>
      <c r="E222" s="453"/>
    </row>
    <row r="223" spans="4:5" x14ac:dyDescent="0.25">
      <c r="D223" s="453"/>
      <c r="E223" s="453"/>
    </row>
    <row r="224" spans="4:5" x14ac:dyDescent="0.25">
      <c r="D224" s="453"/>
      <c r="E224" s="453"/>
    </row>
    <row r="225" spans="4:5" x14ac:dyDescent="0.25">
      <c r="D225" s="453"/>
      <c r="E225" s="453"/>
    </row>
    <row r="226" spans="4:5" x14ac:dyDescent="0.25">
      <c r="D226" s="453"/>
      <c r="E226" s="453"/>
    </row>
    <row r="227" spans="4:5" x14ac:dyDescent="0.25">
      <c r="D227" s="453"/>
      <c r="E227" s="453"/>
    </row>
    <row r="228" spans="4:5" x14ac:dyDescent="0.25">
      <c r="D228" s="453"/>
      <c r="E228" s="453"/>
    </row>
    <row r="229" spans="4:5" x14ac:dyDescent="0.25">
      <c r="D229" s="453"/>
      <c r="E229" s="453"/>
    </row>
    <row r="230" spans="4:5" x14ac:dyDescent="0.25">
      <c r="D230" s="453"/>
      <c r="E230" s="453"/>
    </row>
    <row r="231" spans="4:5" x14ac:dyDescent="0.25">
      <c r="D231" s="453"/>
      <c r="E231" s="453"/>
    </row>
    <row r="232" spans="4:5" x14ac:dyDescent="0.25">
      <c r="D232" s="453"/>
      <c r="E232" s="453"/>
    </row>
    <row r="233" spans="4:5" x14ac:dyDescent="0.25">
      <c r="D233" s="453"/>
      <c r="E233" s="453"/>
    </row>
    <row r="234" spans="4:5" x14ac:dyDescent="0.25">
      <c r="D234" s="453"/>
      <c r="E234" s="453"/>
    </row>
    <row r="235" spans="4:5" x14ac:dyDescent="0.25">
      <c r="D235" s="453"/>
      <c r="E235" s="453"/>
    </row>
    <row r="236" spans="4:5" x14ac:dyDescent="0.25">
      <c r="D236" s="453"/>
      <c r="E236" s="453"/>
    </row>
    <row r="237" spans="4:5" x14ac:dyDescent="0.25">
      <c r="D237" s="453"/>
      <c r="E237" s="453"/>
    </row>
    <row r="238" spans="4:5" x14ac:dyDescent="0.25">
      <c r="D238" s="453"/>
      <c r="E238" s="453"/>
    </row>
    <row r="239" spans="4:5" x14ac:dyDescent="0.25">
      <c r="D239" s="453"/>
      <c r="E239" s="453"/>
    </row>
    <row r="240" spans="4:5" x14ac:dyDescent="0.25">
      <c r="D240" s="453"/>
      <c r="E240" s="453"/>
    </row>
    <row r="241" spans="4:5" x14ac:dyDescent="0.25">
      <c r="D241" s="453"/>
      <c r="E241" s="453"/>
    </row>
    <row r="242" spans="4:5" x14ac:dyDescent="0.25">
      <c r="D242" s="453"/>
      <c r="E242" s="453"/>
    </row>
    <row r="243" spans="4:5" x14ac:dyDescent="0.25">
      <c r="D243" s="453"/>
      <c r="E243" s="453"/>
    </row>
    <row r="244" spans="4:5" x14ac:dyDescent="0.25">
      <c r="D244" s="453"/>
      <c r="E244" s="453"/>
    </row>
    <row r="245" spans="4:5" x14ac:dyDescent="0.25">
      <c r="D245" s="453"/>
      <c r="E245" s="453"/>
    </row>
    <row r="246" spans="4:5" x14ac:dyDescent="0.25">
      <c r="D246" s="453"/>
      <c r="E246" s="453"/>
    </row>
    <row r="247" spans="4:5" x14ac:dyDescent="0.25">
      <c r="D247" s="453"/>
      <c r="E247" s="453"/>
    </row>
    <row r="248" spans="4:5" x14ac:dyDescent="0.25">
      <c r="D248" s="453"/>
      <c r="E248" s="453"/>
    </row>
    <row r="249" spans="4:5" x14ac:dyDescent="0.25">
      <c r="D249" s="453"/>
      <c r="E249" s="453"/>
    </row>
    <row r="250" spans="4:5" x14ac:dyDescent="0.25">
      <c r="D250" s="453"/>
      <c r="E250" s="453"/>
    </row>
    <row r="251" spans="4:5" x14ac:dyDescent="0.25">
      <c r="D251" s="453"/>
      <c r="E251" s="453"/>
    </row>
    <row r="252" spans="4:5" x14ac:dyDescent="0.25">
      <c r="D252" s="453"/>
      <c r="E252" s="453"/>
    </row>
    <row r="253" spans="4:5" x14ac:dyDescent="0.25">
      <c r="D253" s="453"/>
      <c r="E253" s="453"/>
    </row>
    <row r="254" spans="4:5" x14ac:dyDescent="0.25">
      <c r="D254" s="453"/>
      <c r="E254" s="453"/>
    </row>
    <row r="255" spans="4:5" x14ac:dyDescent="0.25">
      <c r="D255" s="453"/>
      <c r="E255" s="453"/>
    </row>
    <row r="256" spans="4:5" x14ac:dyDescent="0.25">
      <c r="D256" s="453"/>
      <c r="E256" s="453"/>
    </row>
    <row r="257" spans="4:5" x14ac:dyDescent="0.25">
      <c r="D257" s="453"/>
      <c r="E257" s="453"/>
    </row>
    <row r="258" spans="4:5" x14ac:dyDescent="0.25">
      <c r="D258" s="453"/>
      <c r="E258" s="453"/>
    </row>
    <row r="259" spans="4:5" x14ac:dyDescent="0.25">
      <c r="D259" s="453"/>
      <c r="E259" s="453"/>
    </row>
    <row r="260" spans="4:5" x14ac:dyDescent="0.25">
      <c r="D260" s="453"/>
      <c r="E260" s="453"/>
    </row>
    <row r="261" spans="4:5" x14ac:dyDescent="0.25">
      <c r="D261" s="453"/>
      <c r="E261" s="453"/>
    </row>
    <row r="262" spans="4:5" x14ac:dyDescent="0.25">
      <c r="D262" s="453"/>
      <c r="E262" s="453"/>
    </row>
    <row r="263" spans="4:5" x14ac:dyDescent="0.25">
      <c r="D263" s="453"/>
      <c r="E263" s="453"/>
    </row>
    <row r="264" spans="4:5" x14ac:dyDescent="0.25">
      <c r="D264" s="453"/>
      <c r="E264" s="453"/>
    </row>
    <row r="265" spans="4:5" x14ac:dyDescent="0.25">
      <c r="D265" s="453"/>
      <c r="E265" s="453"/>
    </row>
    <row r="266" spans="4:5" x14ac:dyDescent="0.25">
      <c r="D266" s="453"/>
      <c r="E266" s="453"/>
    </row>
    <row r="267" spans="4:5" x14ac:dyDescent="0.25">
      <c r="D267" s="453"/>
      <c r="E267" s="453"/>
    </row>
    <row r="268" spans="4:5" x14ac:dyDescent="0.25">
      <c r="D268" s="453"/>
      <c r="E268" s="453"/>
    </row>
    <row r="269" spans="4:5" x14ac:dyDescent="0.25">
      <c r="D269" s="453"/>
      <c r="E269" s="453"/>
    </row>
    <row r="270" spans="4:5" x14ac:dyDescent="0.25">
      <c r="D270" s="453"/>
      <c r="E270" s="453"/>
    </row>
    <row r="271" spans="4:5" x14ac:dyDescent="0.25">
      <c r="D271" s="453"/>
      <c r="E271" s="453"/>
    </row>
    <row r="272" spans="4:5" x14ac:dyDescent="0.25">
      <c r="D272" s="453"/>
      <c r="E272" s="453"/>
    </row>
    <row r="273" spans="4:5" x14ac:dyDescent="0.25">
      <c r="D273" s="453"/>
      <c r="E273" s="453"/>
    </row>
    <row r="274" spans="4:5" x14ac:dyDescent="0.25">
      <c r="D274" s="453"/>
      <c r="E274" s="453"/>
    </row>
    <row r="275" spans="4:5" x14ac:dyDescent="0.25">
      <c r="D275" s="453"/>
      <c r="E275" s="453"/>
    </row>
    <row r="276" spans="4:5" x14ac:dyDescent="0.25">
      <c r="D276" s="453"/>
      <c r="E276" s="453"/>
    </row>
    <row r="277" spans="4:5" x14ac:dyDescent="0.25">
      <c r="D277" s="453"/>
      <c r="E277" s="453"/>
    </row>
    <row r="278" spans="4:5" x14ac:dyDescent="0.25">
      <c r="D278" s="453"/>
      <c r="E278" s="453"/>
    </row>
    <row r="279" spans="4:5" x14ac:dyDescent="0.25">
      <c r="D279" s="453"/>
      <c r="E279" s="453"/>
    </row>
    <row r="280" spans="4:5" x14ac:dyDescent="0.25">
      <c r="D280" s="453"/>
      <c r="E280" s="453"/>
    </row>
    <row r="281" spans="4:5" x14ac:dyDescent="0.25">
      <c r="D281" s="453"/>
      <c r="E281" s="453"/>
    </row>
    <row r="282" spans="4:5" x14ac:dyDescent="0.25">
      <c r="D282" s="453"/>
      <c r="E282" s="453"/>
    </row>
    <row r="283" spans="4:5" x14ac:dyDescent="0.25">
      <c r="D283" s="453"/>
      <c r="E283" s="453"/>
    </row>
    <row r="284" spans="4:5" x14ac:dyDescent="0.25">
      <c r="D284" s="453"/>
      <c r="E284" s="453"/>
    </row>
    <row r="285" spans="4:5" x14ac:dyDescent="0.25">
      <c r="D285" s="453"/>
      <c r="E285" s="453"/>
    </row>
    <row r="286" spans="4:5" x14ac:dyDescent="0.25">
      <c r="D286" s="453"/>
      <c r="E286" s="453"/>
    </row>
    <row r="287" spans="4:5" x14ac:dyDescent="0.25">
      <c r="D287" s="453"/>
      <c r="E287" s="453"/>
    </row>
    <row r="288" spans="4:5" x14ac:dyDescent="0.25">
      <c r="D288" s="453"/>
      <c r="E288" s="453"/>
    </row>
    <row r="289" spans="4:5" x14ac:dyDescent="0.25">
      <c r="D289" s="453"/>
      <c r="E289" s="453"/>
    </row>
    <row r="290" spans="4:5" x14ac:dyDescent="0.25">
      <c r="D290" s="453"/>
      <c r="E290" s="453"/>
    </row>
    <row r="291" spans="4:5" x14ac:dyDescent="0.25">
      <c r="D291" s="453"/>
      <c r="E291" s="453"/>
    </row>
    <row r="292" spans="4:5" x14ac:dyDescent="0.25">
      <c r="D292" s="453"/>
      <c r="E292" s="453"/>
    </row>
    <row r="293" spans="4:5" x14ac:dyDescent="0.25">
      <c r="D293" s="453"/>
      <c r="E293" s="453"/>
    </row>
    <row r="294" spans="4:5" x14ac:dyDescent="0.25">
      <c r="D294" s="453"/>
      <c r="E294" s="453"/>
    </row>
    <row r="295" spans="4:5" x14ac:dyDescent="0.25">
      <c r="D295" s="453"/>
      <c r="E295" s="453"/>
    </row>
    <row r="296" spans="4:5" x14ac:dyDescent="0.25">
      <c r="D296" s="453"/>
      <c r="E296" s="453"/>
    </row>
    <row r="297" spans="4:5" x14ac:dyDescent="0.25">
      <c r="D297" s="453"/>
      <c r="E297" s="453"/>
    </row>
    <row r="298" spans="4:5" x14ac:dyDescent="0.25">
      <c r="D298" s="453"/>
      <c r="E298" s="453"/>
    </row>
    <row r="299" spans="4:5" x14ac:dyDescent="0.25">
      <c r="D299" s="453"/>
      <c r="E299" s="453"/>
    </row>
    <row r="300" spans="4:5" x14ac:dyDescent="0.25">
      <c r="D300" s="453"/>
      <c r="E300" s="453"/>
    </row>
    <row r="301" spans="4:5" x14ac:dyDescent="0.25">
      <c r="D301" s="453"/>
      <c r="E301" s="453"/>
    </row>
    <row r="302" spans="4:5" x14ac:dyDescent="0.25">
      <c r="D302" s="453"/>
      <c r="E302" s="453"/>
    </row>
    <row r="303" spans="4:5" x14ac:dyDescent="0.25">
      <c r="D303" s="453"/>
      <c r="E303" s="453"/>
    </row>
    <row r="304" spans="4:5" x14ac:dyDescent="0.25">
      <c r="D304" s="453"/>
      <c r="E304" s="453"/>
    </row>
    <row r="305" spans="4:5" x14ac:dyDescent="0.25">
      <c r="D305" s="453"/>
      <c r="E305" s="453"/>
    </row>
    <row r="306" spans="4:5" x14ac:dyDescent="0.25">
      <c r="D306" s="453"/>
      <c r="E306" s="453"/>
    </row>
    <row r="307" spans="4:5" x14ac:dyDescent="0.25">
      <c r="D307" s="453"/>
      <c r="E307" s="453"/>
    </row>
    <row r="308" spans="4:5" x14ac:dyDescent="0.25">
      <c r="D308" s="453"/>
      <c r="E308" s="453"/>
    </row>
    <row r="309" spans="4:5" x14ac:dyDescent="0.25">
      <c r="D309" s="453"/>
      <c r="E309" s="453"/>
    </row>
    <row r="310" spans="4:5" x14ac:dyDescent="0.25">
      <c r="D310" s="453"/>
      <c r="E310" s="453"/>
    </row>
    <row r="311" spans="4:5" x14ac:dyDescent="0.25">
      <c r="D311" s="453"/>
      <c r="E311" s="453"/>
    </row>
    <row r="312" spans="4:5" x14ac:dyDescent="0.25">
      <c r="D312" s="453"/>
      <c r="E312" s="453"/>
    </row>
    <row r="313" spans="4:5" x14ac:dyDescent="0.25">
      <c r="D313" s="453"/>
      <c r="E313" s="453"/>
    </row>
    <row r="314" spans="4:5" x14ac:dyDescent="0.25">
      <c r="D314" s="453"/>
      <c r="E314" s="453"/>
    </row>
    <row r="315" spans="4:5" x14ac:dyDescent="0.25">
      <c r="D315" s="453"/>
      <c r="E315" s="453"/>
    </row>
    <row r="316" spans="4:5" x14ac:dyDescent="0.25">
      <c r="D316" s="453"/>
      <c r="E316" s="453"/>
    </row>
    <row r="317" spans="4:5" x14ac:dyDescent="0.25">
      <c r="D317" s="453"/>
      <c r="E317" s="453"/>
    </row>
    <row r="318" spans="4:5" x14ac:dyDescent="0.25">
      <c r="D318" s="453"/>
      <c r="E318" s="453"/>
    </row>
    <row r="319" spans="4:5" x14ac:dyDescent="0.25">
      <c r="D319" s="453"/>
      <c r="E319" s="453"/>
    </row>
    <row r="320" spans="4:5" x14ac:dyDescent="0.25">
      <c r="D320" s="453"/>
      <c r="E320" s="453"/>
    </row>
    <row r="321" spans="4:5" x14ac:dyDescent="0.25">
      <c r="D321" s="453"/>
      <c r="E321" s="453"/>
    </row>
    <row r="322" spans="4:5" x14ac:dyDescent="0.25">
      <c r="D322" s="453"/>
      <c r="E322" s="453"/>
    </row>
    <row r="323" spans="4:5" x14ac:dyDescent="0.25">
      <c r="D323" s="453"/>
      <c r="E323" s="453"/>
    </row>
    <row r="324" spans="4:5" x14ac:dyDescent="0.25">
      <c r="D324" s="453"/>
      <c r="E324" s="453"/>
    </row>
    <row r="325" spans="4:5" x14ac:dyDescent="0.25">
      <c r="D325" s="453"/>
      <c r="E325" s="453"/>
    </row>
    <row r="326" spans="4:5" x14ac:dyDescent="0.25">
      <c r="D326" s="453"/>
      <c r="E326" s="453"/>
    </row>
    <row r="327" spans="4:5" x14ac:dyDescent="0.25">
      <c r="D327" s="453"/>
      <c r="E327" s="453"/>
    </row>
    <row r="328" spans="4:5" x14ac:dyDescent="0.25">
      <c r="D328" s="453"/>
      <c r="E328" s="453"/>
    </row>
    <row r="329" spans="4:5" x14ac:dyDescent="0.25">
      <c r="D329" s="453"/>
      <c r="E329" s="453"/>
    </row>
    <row r="330" spans="4:5" x14ac:dyDescent="0.25">
      <c r="D330" s="453"/>
      <c r="E330" s="453"/>
    </row>
    <row r="331" spans="4:5" x14ac:dyDescent="0.25">
      <c r="D331" s="453"/>
      <c r="E331" s="453"/>
    </row>
    <row r="332" spans="4:5" x14ac:dyDescent="0.25">
      <c r="D332" s="453"/>
      <c r="E332" s="453"/>
    </row>
    <row r="333" spans="4:5" x14ac:dyDescent="0.25">
      <c r="D333" s="453"/>
      <c r="E333" s="453"/>
    </row>
    <row r="334" spans="4:5" x14ac:dyDescent="0.25">
      <c r="D334" s="453"/>
      <c r="E334" s="453"/>
    </row>
    <row r="335" spans="4:5" x14ac:dyDescent="0.25">
      <c r="D335" s="453"/>
      <c r="E335" s="453"/>
    </row>
    <row r="336" spans="4:5" x14ac:dyDescent="0.25">
      <c r="D336" s="453"/>
      <c r="E336" s="453"/>
    </row>
    <row r="337" spans="4:5" x14ac:dyDescent="0.25">
      <c r="D337" s="453"/>
      <c r="E337" s="453"/>
    </row>
    <row r="338" spans="4:5" x14ac:dyDescent="0.25">
      <c r="D338" s="453"/>
      <c r="E338" s="453"/>
    </row>
    <row r="339" spans="4:5" x14ac:dyDescent="0.25">
      <c r="D339" s="453"/>
      <c r="E339" s="453"/>
    </row>
    <row r="340" spans="4:5" x14ac:dyDescent="0.25">
      <c r="D340" s="453"/>
      <c r="E340" s="453"/>
    </row>
    <row r="341" spans="4:5" x14ac:dyDescent="0.25">
      <c r="D341" s="453"/>
      <c r="E341" s="453"/>
    </row>
    <row r="342" spans="4:5" x14ac:dyDescent="0.25">
      <c r="D342" s="453"/>
      <c r="E342" s="453"/>
    </row>
    <row r="343" spans="4:5" x14ac:dyDescent="0.25">
      <c r="D343" s="453"/>
      <c r="E343" s="453"/>
    </row>
    <row r="344" spans="4:5" x14ac:dyDescent="0.25">
      <c r="D344" s="453"/>
      <c r="E344" s="453"/>
    </row>
    <row r="345" spans="4:5" x14ac:dyDescent="0.25">
      <c r="D345" s="453"/>
      <c r="E345" s="453"/>
    </row>
    <row r="346" spans="4:5" x14ac:dyDescent="0.25">
      <c r="D346" s="453"/>
      <c r="E346" s="453"/>
    </row>
    <row r="347" spans="4:5" x14ac:dyDescent="0.25">
      <c r="D347" s="453"/>
      <c r="E347" s="453"/>
    </row>
    <row r="348" spans="4:5" x14ac:dyDescent="0.25">
      <c r="D348" s="453"/>
      <c r="E348" s="453"/>
    </row>
    <row r="349" spans="4:5" x14ac:dyDescent="0.25">
      <c r="D349" s="453"/>
      <c r="E349" s="453"/>
    </row>
    <row r="350" spans="4:5" x14ac:dyDescent="0.25">
      <c r="D350" s="453"/>
      <c r="E350" s="453"/>
    </row>
    <row r="351" spans="4:5" x14ac:dyDescent="0.25">
      <c r="D351" s="453"/>
      <c r="E351" s="453"/>
    </row>
    <row r="352" spans="4:5" x14ac:dyDescent="0.25">
      <c r="D352" s="453"/>
      <c r="E352" s="453"/>
    </row>
    <row r="353" spans="4:5" x14ac:dyDescent="0.25">
      <c r="D353" s="453"/>
      <c r="E353" s="453"/>
    </row>
    <row r="354" spans="4:5" x14ac:dyDescent="0.25">
      <c r="D354" s="453"/>
      <c r="E354" s="453"/>
    </row>
    <row r="355" spans="4:5" x14ac:dyDescent="0.25">
      <c r="D355" s="453"/>
      <c r="E355" s="453"/>
    </row>
    <row r="356" spans="4:5" x14ac:dyDescent="0.25">
      <c r="D356" s="453"/>
      <c r="E356" s="453"/>
    </row>
    <row r="357" spans="4:5" x14ac:dyDescent="0.25">
      <c r="D357" s="453"/>
      <c r="E357" s="453"/>
    </row>
    <row r="358" spans="4:5" x14ac:dyDescent="0.25">
      <c r="D358" s="453"/>
      <c r="E358" s="453"/>
    </row>
    <row r="359" spans="4:5" x14ac:dyDescent="0.25">
      <c r="D359" s="453"/>
      <c r="E359" s="453"/>
    </row>
    <row r="360" spans="4:5" x14ac:dyDescent="0.25">
      <c r="D360" s="453"/>
      <c r="E360" s="453"/>
    </row>
    <row r="361" spans="4:5" x14ac:dyDescent="0.25">
      <c r="D361" s="453"/>
      <c r="E361" s="453"/>
    </row>
    <row r="362" spans="4:5" x14ac:dyDescent="0.25">
      <c r="D362" s="453"/>
      <c r="E362" s="453"/>
    </row>
    <row r="363" spans="4:5" x14ac:dyDescent="0.25">
      <c r="D363" s="453"/>
      <c r="E363" s="453"/>
    </row>
    <row r="364" spans="4:5" x14ac:dyDescent="0.25">
      <c r="D364" s="453"/>
      <c r="E364" s="453"/>
    </row>
    <row r="365" spans="4:5" x14ac:dyDescent="0.25">
      <c r="D365" s="453"/>
      <c r="E365" s="453"/>
    </row>
    <row r="366" spans="4:5" x14ac:dyDescent="0.25">
      <c r="D366" s="453"/>
      <c r="E366" s="453"/>
    </row>
    <row r="367" spans="4:5" x14ac:dyDescent="0.25">
      <c r="D367" s="453"/>
      <c r="E367" s="453"/>
    </row>
    <row r="368" spans="4:5" x14ac:dyDescent="0.25">
      <c r="D368" s="453"/>
      <c r="E368" s="453"/>
    </row>
    <row r="369" spans="4:5" x14ac:dyDescent="0.25">
      <c r="D369" s="453"/>
      <c r="E369" s="453"/>
    </row>
    <row r="370" spans="4:5" x14ac:dyDescent="0.25">
      <c r="D370" s="453"/>
      <c r="E370" s="453"/>
    </row>
    <row r="371" spans="4:5" x14ac:dyDescent="0.25">
      <c r="D371" s="453"/>
      <c r="E371" s="453"/>
    </row>
    <row r="372" spans="4:5" x14ac:dyDescent="0.25">
      <c r="D372" s="453"/>
      <c r="E372" s="453"/>
    </row>
    <row r="373" spans="4:5" x14ac:dyDescent="0.25">
      <c r="D373" s="453"/>
      <c r="E373" s="453"/>
    </row>
    <row r="374" spans="4:5" x14ac:dyDescent="0.25">
      <c r="D374" s="453"/>
      <c r="E374" s="453"/>
    </row>
    <row r="375" spans="4:5" x14ac:dyDescent="0.25">
      <c r="D375" s="453"/>
      <c r="E375" s="453"/>
    </row>
    <row r="376" spans="4:5" x14ac:dyDescent="0.25">
      <c r="D376" s="453"/>
      <c r="E376" s="453"/>
    </row>
    <row r="377" spans="4:5" x14ac:dyDescent="0.25">
      <c r="D377" s="453"/>
      <c r="E377" s="453"/>
    </row>
    <row r="378" spans="4:5" x14ac:dyDescent="0.25">
      <c r="D378" s="453"/>
      <c r="E378" s="453"/>
    </row>
    <row r="379" spans="4:5" x14ac:dyDescent="0.25">
      <c r="D379" s="453"/>
      <c r="E379" s="453"/>
    </row>
    <row r="380" spans="4:5" x14ac:dyDescent="0.25">
      <c r="D380" s="453"/>
      <c r="E380" s="453"/>
    </row>
    <row r="381" spans="4:5" x14ac:dyDescent="0.25">
      <c r="D381" s="453"/>
      <c r="E381" s="453"/>
    </row>
    <row r="382" spans="4:5" x14ac:dyDescent="0.25">
      <c r="D382" s="453"/>
      <c r="E382" s="453"/>
    </row>
    <row r="383" spans="4:5" x14ac:dyDescent="0.25">
      <c r="D383" s="453"/>
      <c r="E383" s="453"/>
    </row>
    <row r="384" spans="4:5" x14ac:dyDescent="0.25">
      <c r="D384" s="453"/>
      <c r="E384" s="453"/>
    </row>
    <row r="385" spans="4:5" x14ac:dyDescent="0.25">
      <c r="D385" s="453"/>
      <c r="E385" s="453"/>
    </row>
    <row r="386" spans="4:5" x14ac:dyDescent="0.25">
      <c r="D386" s="453"/>
      <c r="E386" s="453"/>
    </row>
    <row r="387" spans="4:5" x14ac:dyDescent="0.25">
      <c r="D387" s="453"/>
      <c r="E387" s="453"/>
    </row>
    <row r="388" spans="4:5" x14ac:dyDescent="0.25">
      <c r="D388" s="453"/>
      <c r="E388" s="453"/>
    </row>
    <row r="389" spans="4:5" x14ac:dyDescent="0.25">
      <c r="D389" s="453"/>
      <c r="E389" s="453"/>
    </row>
    <row r="390" spans="4:5" x14ac:dyDescent="0.25">
      <c r="D390" s="453"/>
      <c r="E390" s="453"/>
    </row>
    <row r="391" spans="4:5" x14ac:dyDescent="0.25">
      <c r="D391" s="453"/>
      <c r="E391" s="453"/>
    </row>
    <row r="392" spans="4:5" x14ac:dyDescent="0.25">
      <c r="D392" s="453"/>
      <c r="E392" s="453"/>
    </row>
    <row r="393" spans="4:5" x14ac:dyDescent="0.25">
      <c r="D393" s="453"/>
      <c r="E393" s="453"/>
    </row>
    <row r="394" spans="4:5" x14ac:dyDescent="0.25">
      <c r="D394" s="453"/>
      <c r="E394" s="453"/>
    </row>
    <row r="395" spans="4:5" x14ac:dyDescent="0.25">
      <c r="D395" s="453"/>
      <c r="E395" s="453"/>
    </row>
    <row r="396" spans="4:5" x14ac:dyDescent="0.25">
      <c r="D396" s="453"/>
      <c r="E396" s="453"/>
    </row>
    <row r="397" spans="4:5" x14ac:dyDescent="0.25">
      <c r="D397" s="453"/>
      <c r="E397" s="453"/>
    </row>
    <row r="398" spans="4:5" x14ac:dyDescent="0.25">
      <c r="D398" s="453"/>
      <c r="E398" s="453"/>
    </row>
    <row r="399" spans="4:5" x14ac:dyDescent="0.25">
      <c r="D399" s="453"/>
      <c r="E399" s="453"/>
    </row>
    <row r="400" spans="4:5" x14ac:dyDescent="0.25">
      <c r="D400" s="453"/>
      <c r="E400" s="453"/>
    </row>
    <row r="401" spans="4:5" x14ac:dyDescent="0.25">
      <c r="D401" s="453"/>
      <c r="E401" s="453"/>
    </row>
    <row r="402" spans="4:5" x14ac:dyDescent="0.25">
      <c r="D402" s="453"/>
      <c r="E402" s="453"/>
    </row>
    <row r="403" spans="4:5" x14ac:dyDescent="0.25">
      <c r="D403" s="453"/>
      <c r="E403" s="453"/>
    </row>
    <row r="404" spans="4:5" x14ac:dyDescent="0.25">
      <c r="D404" s="453"/>
      <c r="E404" s="453"/>
    </row>
    <row r="405" spans="4:5" x14ac:dyDescent="0.25">
      <c r="D405" s="453"/>
      <c r="E405" s="453"/>
    </row>
    <row r="406" spans="4:5" x14ac:dyDescent="0.25">
      <c r="D406" s="453"/>
      <c r="E406" s="453"/>
    </row>
    <row r="407" spans="4:5" x14ac:dyDescent="0.25">
      <c r="D407" s="453"/>
      <c r="E407" s="453"/>
    </row>
    <row r="408" spans="4:5" x14ac:dyDescent="0.25">
      <c r="D408" s="453"/>
      <c r="E408" s="453"/>
    </row>
    <row r="409" spans="4:5" x14ac:dyDescent="0.25">
      <c r="D409" s="453"/>
      <c r="E409" s="453"/>
    </row>
    <row r="410" spans="4:5" x14ac:dyDescent="0.25">
      <c r="D410" s="453"/>
      <c r="E410" s="453"/>
    </row>
    <row r="411" spans="4:5" x14ac:dyDescent="0.25">
      <c r="D411" s="453"/>
      <c r="E411" s="453"/>
    </row>
    <row r="412" spans="4:5" x14ac:dyDescent="0.25">
      <c r="D412" s="453"/>
      <c r="E412" s="453"/>
    </row>
    <row r="413" spans="4:5" x14ac:dyDescent="0.25">
      <c r="D413" s="453"/>
      <c r="E413" s="453"/>
    </row>
    <row r="414" spans="4:5" x14ac:dyDescent="0.25">
      <c r="D414" s="453"/>
      <c r="E414" s="453"/>
    </row>
    <row r="415" spans="4:5" x14ac:dyDescent="0.25">
      <c r="D415" s="453"/>
      <c r="E415" s="453"/>
    </row>
    <row r="416" spans="4:5" x14ac:dyDescent="0.25">
      <c r="D416" s="453"/>
      <c r="E416" s="453"/>
    </row>
    <row r="417" spans="4:5" x14ac:dyDescent="0.25">
      <c r="D417" s="453"/>
      <c r="E417" s="453"/>
    </row>
    <row r="418" spans="4:5" x14ac:dyDescent="0.25">
      <c r="D418" s="453"/>
      <c r="E418" s="453"/>
    </row>
    <row r="419" spans="4:5" x14ac:dyDescent="0.25">
      <c r="D419" s="453"/>
      <c r="E419" s="453"/>
    </row>
    <row r="420" spans="4:5" x14ac:dyDescent="0.25">
      <c r="D420" s="453"/>
      <c r="E420" s="453"/>
    </row>
    <row r="421" spans="4:5" x14ac:dyDescent="0.25">
      <c r="D421" s="453"/>
      <c r="E421" s="453"/>
    </row>
    <row r="422" spans="4:5" x14ac:dyDescent="0.25">
      <c r="D422" s="453"/>
      <c r="E422" s="453"/>
    </row>
    <row r="423" spans="4:5" x14ac:dyDescent="0.25">
      <c r="D423" s="453"/>
      <c r="E423" s="453"/>
    </row>
    <row r="424" spans="4:5" x14ac:dyDescent="0.25">
      <c r="D424" s="453"/>
      <c r="E424" s="453"/>
    </row>
    <row r="425" spans="4:5" x14ac:dyDescent="0.25">
      <c r="D425" s="453"/>
      <c r="E425" s="453"/>
    </row>
    <row r="426" spans="4:5" x14ac:dyDescent="0.25">
      <c r="D426" s="453"/>
      <c r="E426" s="453"/>
    </row>
    <row r="427" spans="4:5" x14ac:dyDescent="0.25">
      <c r="D427" s="453"/>
      <c r="E427" s="453"/>
    </row>
    <row r="428" spans="4:5" x14ac:dyDescent="0.25">
      <c r="D428" s="453"/>
      <c r="E428" s="453"/>
    </row>
    <row r="429" spans="4:5" x14ac:dyDescent="0.25">
      <c r="D429" s="453"/>
      <c r="E429" s="453"/>
    </row>
    <row r="430" spans="4:5" x14ac:dyDescent="0.25">
      <c r="D430" s="453"/>
      <c r="E430" s="453"/>
    </row>
    <row r="431" spans="4:5" x14ac:dyDescent="0.25">
      <c r="D431" s="453"/>
      <c r="E431" s="453"/>
    </row>
    <row r="432" spans="4:5" x14ac:dyDescent="0.25">
      <c r="D432" s="453"/>
      <c r="E432" s="453"/>
    </row>
    <row r="433" spans="4:5" x14ac:dyDescent="0.25">
      <c r="D433" s="453"/>
      <c r="E433" s="453"/>
    </row>
    <row r="434" spans="4:5" x14ac:dyDescent="0.25">
      <c r="D434" s="453"/>
      <c r="E434" s="453"/>
    </row>
    <row r="435" spans="4:5" x14ac:dyDescent="0.25">
      <c r="D435" s="453"/>
      <c r="E435" s="453"/>
    </row>
    <row r="436" spans="4:5" x14ac:dyDescent="0.25">
      <c r="D436" s="453"/>
      <c r="E436" s="453"/>
    </row>
    <row r="437" spans="4:5" x14ac:dyDescent="0.25">
      <c r="D437" s="453"/>
      <c r="E437" s="453"/>
    </row>
    <row r="438" spans="4:5" x14ac:dyDescent="0.25">
      <c r="D438" s="453"/>
      <c r="E438" s="453"/>
    </row>
    <row r="439" spans="4:5" x14ac:dyDescent="0.25">
      <c r="D439" s="453"/>
      <c r="E439" s="453"/>
    </row>
    <row r="440" spans="4:5" x14ac:dyDescent="0.25">
      <c r="D440" s="453"/>
      <c r="E440" s="453"/>
    </row>
    <row r="441" spans="4:5" x14ac:dyDescent="0.25">
      <c r="D441" s="453"/>
      <c r="E441" s="453"/>
    </row>
    <row r="442" spans="4:5" x14ac:dyDescent="0.25">
      <c r="D442" s="453"/>
      <c r="E442" s="453"/>
    </row>
    <row r="443" spans="4:5" x14ac:dyDescent="0.25">
      <c r="D443" s="453"/>
      <c r="E443" s="453"/>
    </row>
    <row r="444" spans="4:5" x14ac:dyDescent="0.25">
      <c r="D444" s="453"/>
      <c r="E444" s="453"/>
    </row>
    <row r="445" spans="4:5" x14ac:dyDescent="0.25">
      <c r="D445" s="453"/>
      <c r="E445" s="453"/>
    </row>
    <row r="446" spans="4:5" x14ac:dyDescent="0.25">
      <c r="D446" s="453"/>
      <c r="E446" s="453"/>
    </row>
    <row r="447" spans="4:5" x14ac:dyDescent="0.25">
      <c r="D447" s="453"/>
      <c r="E447" s="453"/>
    </row>
    <row r="448" spans="4:5" x14ac:dyDescent="0.25">
      <c r="D448" s="453"/>
      <c r="E448" s="453"/>
    </row>
    <row r="449" spans="4:5" x14ac:dyDescent="0.25">
      <c r="D449" s="453"/>
      <c r="E449" s="453"/>
    </row>
    <row r="450" spans="4:5" x14ac:dyDescent="0.25">
      <c r="D450" s="453"/>
      <c r="E450" s="453"/>
    </row>
    <row r="451" spans="4:5" x14ac:dyDescent="0.25">
      <c r="D451" s="453"/>
      <c r="E451" s="453"/>
    </row>
    <row r="452" spans="4:5" x14ac:dyDescent="0.25">
      <c r="D452" s="453"/>
      <c r="E452" s="453"/>
    </row>
    <row r="453" spans="4:5" x14ac:dyDescent="0.25">
      <c r="D453" s="453"/>
      <c r="E453" s="453"/>
    </row>
    <row r="454" spans="4:5" x14ac:dyDescent="0.25">
      <c r="D454" s="453"/>
      <c r="E454" s="453"/>
    </row>
    <row r="455" spans="4:5" x14ac:dyDescent="0.25">
      <c r="D455" s="453"/>
      <c r="E455" s="453"/>
    </row>
    <row r="456" spans="4:5" x14ac:dyDescent="0.25">
      <c r="D456" s="453"/>
      <c r="E456" s="453"/>
    </row>
    <row r="457" spans="4:5" x14ac:dyDescent="0.25">
      <c r="D457" s="453"/>
      <c r="E457" s="453"/>
    </row>
    <row r="458" spans="4:5" x14ac:dyDescent="0.25">
      <c r="D458" s="453"/>
      <c r="E458" s="453"/>
    </row>
    <row r="459" spans="4:5" x14ac:dyDescent="0.25">
      <c r="D459" s="453"/>
      <c r="E459" s="453"/>
    </row>
    <row r="460" spans="4:5" x14ac:dyDescent="0.25">
      <c r="D460" s="453"/>
      <c r="E460" s="453"/>
    </row>
    <row r="461" spans="4:5" x14ac:dyDescent="0.25">
      <c r="D461" s="453"/>
      <c r="E461" s="453"/>
    </row>
    <row r="462" spans="4:5" x14ac:dyDescent="0.25">
      <c r="D462" s="453"/>
      <c r="E462" s="453"/>
    </row>
    <row r="463" spans="4:5" x14ac:dyDescent="0.25">
      <c r="D463" s="453"/>
      <c r="E463" s="453"/>
    </row>
    <row r="464" spans="4:5" x14ac:dyDescent="0.25">
      <c r="D464" s="453"/>
      <c r="E464" s="453"/>
    </row>
    <row r="465" spans="4:5" x14ac:dyDescent="0.25">
      <c r="D465" s="453"/>
      <c r="E465" s="453"/>
    </row>
    <row r="466" spans="4:5" x14ac:dyDescent="0.25">
      <c r="D466" s="453"/>
      <c r="E466" s="453"/>
    </row>
    <row r="467" spans="4:5" x14ac:dyDescent="0.25">
      <c r="D467" s="453"/>
      <c r="E467" s="453"/>
    </row>
    <row r="468" spans="4:5" x14ac:dyDescent="0.25">
      <c r="D468" s="453"/>
      <c r="E468" s="453"/>
    </row>
  </sheetData>
  <mergeCells count="5">
    <mergeCell ref="D68:E68"/>
    <mergeCell ref="A68:C68"/>
    <mergeCell ref="A1:I1"/>
    <mergeCell ref="H2:I2"/>
    <mergeCell ref="F2:G2"/>
  </mergeCells>
  <printOptions horizontalCentered="1" verticalCentered="1"/>
  <pageMargins left="0.70866141732283505" right="0.70866141732283505" top="0.74803149606299202" bottom="0.74803149606299202" header="0.31496062992126" footer="0.31496062992126"/>
  <pageSetup paperSize="9" scale="79" fitToHeight="2" orientation="portrait" r:id="rId1"/>
  <rowBreaks count="1" manualBreakCount="1">
    <brk id="18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56"/>
  <sheetViews>
    <sheetView rightToLeft="1" zoomScale="70" zoomScaleNormal="70" workbookViewId="0">
      <pane ySplit="5" topLeftCell="A6" activePane="bottomLeft" state="frozen"/>
      <selection pane="bottomLeft" activeCell="D55" sqref="D55:G55"/>
    </sheetView>
  </sheetViews>
  <sheetFormatPr defaultColWidth="8.7109375" defaultRowHeight="15" x14ac:dyDescent="0.25"/>
  <cols>
    <col min="1" max="1" width="4.7109375" style="1" customWidth="1"/>
    <col min="2" max="2" width="11.85546875" style="1" customWidth="1"/>
    <col min="3" max="3" width="18.140625" style="5" customWidth="1"/>
    <col min="4" max="4" width="19" style="5" customWidth="1"/>
    <col min="5" max="5" width="15.28515625" style="5" customWidth="1"/>
    <col min="6" max="6" width="16" style="5" customWidth="1"/>
    <col min="7" max="8" width="17.140625" style="5" customWidth="1"/>
    <col min="9" max="9" width="15.140625" style="5" customWidth="1"/>
    <col min="10" max="10" width="11.5703125" style="5" bestFit="1" customWidth="1"/>
    <col min="11" max="11" width="12.85546875" style="5" customWidth="1"/>
    <col min="12" max="12" width="14.85546875" style="5" customWidth="1"/>
    <col min="13" max="13" width="10.28515625" style="5" customWidth="1"/>
    <col min="14" max="14" width="17.5703125" style="5" customWidth="1"/>
    <col min="15" max="15" width="19.85546875" style="5" customWidth="1"/>
    <col min="16" max="16384" width="8.7109375" style="1"/>
  </cols>
  <sheetData>
    <row r="2" spans="1:15" ht="61.5" x14ac:dyDescent="0.25">
      <c r="A2" s="396" t="s">
        <v>362</v>
      </c>
      <c r="B2" s="396"/>
      <c r="C2" s="396"/>
      <c r="D2" s="396"/>
      <c r="E2" s="396"/>
      <c r="F2" s="396"/>
      <c r="G2" s="396"/>
      <c r="H2" s="396"/>
      <c r="I2" s="396"/>
      <c r="J2" s="396"/>
      <c r="K2" s="396"/>
      <c r="L2" s="396"/>
      <c r="M2" s="396"/>
      <c r="N2" s="396"/>
      <c r="O2" s="396"/>
    </row>
    <row r="3" spans="1:15" ht="15.75" thickBot="1" x14ac:dyDescent="0.3"/>
    <row r="4" spans="1:15" ht="29.25" customHeight="1" thickTop="1" x14ac:dyDescent="0.25">
      <c r="A4" s="390" t="s">
        <v>0</v>
      </c>
      <c r="B4" s="399" t="s">
        <v>1</v>
      </c>
      <c r="C4" s="401" t="s">
        <v>2</v>
      </c>
      <c r="D4" s="401" t="s">
        <v>3</v>
      </c>
      <c r="E4" s="392" t="s">
        <v>18</v>
      </c>
      <c r="F4" s="392" t="s">
        <v>15</v>
      </c>
      <c r="G4" s="394" t="s">
        <v>17</v>
      </c>
      <c r="H4" s="216"/>
      <c r="I4" s="384"/>
      <c r="J4" s="384"/>
      <c r="K4" s="384"/>
      <c r="L4" s="384"/>
      <c r="M4" s="384"/>
      <c r="N4" s="384"/>
      <c r="O4" s="384"/>
    </row>
    <row r="5" spans="1:15" ht="39.75" customHeight="1" thickBot="1" x14ac:dyDescent="0.3">
      <c r="A5" s="391"/>
      <c r="B5" s="400"/>
      <c r="C5" s="402"/>
      <c r="D5" s="402"/>
      <c r="E5" s="393"/>
      <c r="F5" s="393"/>
      <c r="G5" s="395"/>
      <c r="H5" s="335" t="s">
        <v>360</v>
      </c>
      <c r="I5" s="143" t="s">
        <v>7</v>
      </c>
      <c r="J5" s="143" t="s">
        <v>7</v>
      </c>
      <c r="K5" s="138" t="s">
        <v>5</v>
      </c>
      <c r="L5" s="138" t="s">
        <v>5</v>
      </c>
      <c r="M5" s="115" t="s">
        <v>10</v>
      </c>
      <c r="N5" s="115" t="s">
        <v>10</v>
      </c>
      <c r="O5" s="7"/>
    </row>
    <row r="6" spans="1:15" ht="39.75" customHeight="1" thickTop="1" x14ac:dyDescent="0.25">
      <c r="A6" s="218">
        <v>1</v>
      </c>
      <c r="B6" s="149">
        <v>1</v>
      </c>
      <c r="C6" s="336">
        <v>1585283</v>
      </c>
      <c r="D6" s="336">
        <f>B6*C6</f>
        <v>1585283</v>
      </c>
      <c r="E6" s="13"/>
      <c r="F6" s="336">
        <v>200000</v>
      </c>
      <c r="G6" s="15" t="s">
        <v>26</v>
      </c>
      <c r="H6" s="336"/>
      <c r="I6" s="23"/>
      <c r="J6" s="336"/>
      <c r="K6" s="144">
        <v>0</v>
      </c>
      <c r="L6" s="338">
        <f>D6</f>
        <v>1585283</v>
      </c>
      <c r="M6" s="23"/>
      <c r="N6" s="336"/>
      <c r="O6" s="23" t="s">
        <v>28</v>
      </c>
    </row>
    <row r="7" spans="1:15" ht="29.25" customHeight="1" x14ac:dyDescent="0.25">
      <c r="A7" s="219">
        <v>2</v>
      </c>
      <c r="B7" s="145">
        <v>5</v>
      </c>
      <c r="C7" s="337">
        <v>1400</v>
      </c>
      <c r="D7" s="337">
        <f>B7*C7</f>
        <v>7000</v>
      </c>
      <c r="E7" s="14">
        <v>44859</v>
      </c>
      <c r="F7" s="337">
        <v>2840000</v>
      </c>
      <c r="G7" s="16" t="s">
        <v>361</v>
      </c>
      <c r="H7" s="337"/>
      <c r="I7" s="24"/>
      <c r="J7" s="337"/>
      <c r="K7" s="139">
        <f>B7</f>
        <v>5</v>
      </c>
      <c r="L7" s="307">
        <f>D7</f>
        <v>7000</v>
      </c>
      <c r="M7" s="24"/>
      <c r="N7" s="337"/>
      <c r="O7" s="24" t="s">
        <v>27</v>
      </c>
    </row>
    <row r="8" spans="1:15" ht="29.25" customHeight="1" x14ac:dyDescent="0.25">
      <c r="A8" s="219">
        <v>3</v>
      </c>
      <c r="B8" s="145">
        <v>5</v>
      </c>
      <c r="C8" s="337">
        <v>1400</v>
      </c>
      <c r="D8" s="337">
        <f t="shared" ref="D8:D13" si="0">B8*C8</f>
        <v>7000</v>
      </c>
      <c r="E8" s="14"/>
      <c r="F8" s="337"/>
      <c r="G8" s="16"/>
      <c r="H8" s="337"/>
      <c r="I8" s="24"/>
      <c r="J8" s="337"/>
      <c r="K8" s="139">
        <f t="shared" ref="K8:K11" si="1">B8</f>
        <v>5</v>
      </c>
      <c r="L8" s="307">
        <f t="shared" ref="L8:L11" si="2">D8</f>
        <v>7000</v>
      </c>
      <c r="M8" s="24"/>
      <c r="N8" s="337"/>
      <c r="O8" s="24" t="s">
        <v>27</v>
      </c>
    </row>
    <row r="9" spans="1:15" ht="29.25" customHeight="1" x14ac:dyDescent="0.25">
      <c r="A9" s="219">
        <v>4</v>
      </c>
      <c r="B9" s="145">
        <v>5</v>
      </c>
      <c r="C9" s="337">
        <v>1400</v>
      </c>
      <c r="D9" s="337">
        <f t="shared" si="0"/>
        <v>7000</v>
      </c>
      <c r="E9" s="14"/>
      <c r="F9" s="337"/>
      <c r="G9" s="16"/>
      <c r="H9" s="337"/>
      <c r="I9" s="24"/>
      <c r="J9" s="337"/>
      <c r="K9" s="139">
        <f t="shared" si="1"/>
        <v>5</v>
      </c>
      <c r="L9" s="307">
        <f t="shared" si="2"/>
        <v>7000</v>
      </c>
      <c r="M9" s="24"/>
      <c r="N9" s="337"/>
      <c r="O9" s="24" t="s">
        <v>27</v>
      </c>
    </row>
    <row r="10" spans="1:15" ht="29.25" customHeight="1" x14ac:dyDescent="0.25">
      <c r="A10" s="219">
        <v>5</v>
      </c>
      <c r="B10" s="145"/>
      <c r="C10" s="337"/>
      <c r="D10" s="337">
        <f t="shared" si="0"/>
        <v>0</v>
      </c>
      <c r="E10" s="14"/>
      <c r="F10" s="337"/>
      <c r="G10" s="16"/>
      <c r="H10" s="337"/>
      <c r="I10" s="24"/>
      <c r="J10" s="337"/>
      <c r="K10" s="139">
        <f t="shared" si="1"/>
        <v>0</v>
      </c>
      <c r="L10" s="307">
        <f t="shared" si="2"/>
        <v>0</v>
      </c>
      <c r="M10" s="24"/>
      <c r="N10" s="337"/>
      <c r="O10" s="24"/>
    </row>
    <row r="11" spans="1:15" ht="29.25" customHeight="1" x14ac:dyDescent="0.25">
      <c r="A11" s="219">
        <v>6</v>
      </c>
      <c r="B11" s="145"/>
      <c r="C11" s="337"/>
      <c r="D11" s="337">
        <f t="shared" si="0"/>
        <v>0</v>
      </c>
      <c r="E11" s="14"/>
      <c r="F11" s="337"/>
      <c r="G11" s="16"/>
      <c r="H11" s="337"/>
      <c r="I11" s="24"/>
      <c r="J11" s="337"/>
      <c r="K11" s="139">
        <f t="shared" si="1"/>
        <v>0</v>
      </c>
      <c r="L11" s="307">
        <f t="shared" si="2"/>
        <v>0</v>
      </c>
      <c r="M11" s="24"/>
      <c r="N11" s="337"/>
      <c r="O11" s="24"/>
    </row>
    <row r="12" spans="1:15" ht="29.25" customHeight="1" x14ac:dyDescent="0.25">
      <c r="A12" s="219">
        <v>7</v>
      </c>
      <c r="B12" s="145"/>
      <c r="C12" s="337"/>
      <c r="D12" s="337"/>
      <c r="E12" s="14"/>
      <c r="F12" s="337"/>
      <c r="G12" s="16"/>
      <c r="H12" s="337"/>
      <c r="I12" s="24"/>
      <c r="J12" s="337"/>
      <c r="K12" s="139">
        <f t="shared" ref="K12" si="3">B12</f>
        <v>0</v>
      </c>
      <c r="L12" s="307">
        <f t="shared" ref="L12" si="4">D12</f>
        <v>0</v>
      </c>
      <c r="M12" s="24"/>
      <c r="N12" s="337"/>
      <c r="O12" s="24"/>
    </row>
    <row r="13" spans="1:15" ht="29.25" customHeight="1" x14ac:dyDescent="0.25">
      <c r="A13" s="219">
        <v>8</v>
      </c>
      <c r="B13" s="146">
        <v>1</v>
      </c>
      <c r="C13" s="337">
        <v>830294</v>
      </c>
      <c r="D13" s="337">
        <f t="shared" si="0"/>
        <v>830294</v>
      </c>
      <c r="E13" s="14"/>
      <c r="F13" s="337"/>
      <c r="G13" s="16"/>
      <c r="H13" s="337"/>
      <c r="I13" s="141">
        <v>0</v>
      </c>
      <c r="J13" s="188">
        <f>D13</f>
        <v>830294</v>
      </c>
      <c r="K13" s="24"/>
      <c r="L13" s="337"/>
      <c r="M13" s="24"/>
      <c r="N13" s="337"/>
      <c r="O13" s="24" t="s">
        <v>28</v>
      </c>
    </row>
    <row r="14" spans="1:15" ht="29.25" customHeight="1" x14ac:dyDescent="0.25">
      <c r="A14" s="219">
        <v>9</v>
      </c>
      <c r="B14" s="146">
        <v>20</v>
      </c>
      <c r="C14" s="337">
        <v>1400</v>
      </c>
      <c r="D14" s="337">
        <f t="shared" ref="D14:D53" si="5">B14*C14</f>
        <v>28000</v>
      </c>
      <c r="E14" s="14"/>
      <c r="F14" s="337"/>
      <c r="G14" s="16"/>
      <c r="H14" s="337"/>
      <c r="I14" s="141">
        <f>B14</f>
        <v>20</v>
      </c>
      <c r="J14" s="188">
        <f>D14</f>
        <v>28000</v>
      </c>
      <c r="K14" s="24"/>
      <c r="L14" s="337"/>
      <c r="M14" s="24"/>
      <c r="N14" s="337"/>
      <c r="O14" s="24" t="s">
        <v>27</v>
      </c>
    </row>
    <row r="15" spans="1:15" ht="29.25" customHeight="1" x14ac:dyDescent="0.25">
      <c r="A15" s="219">
        <v>10</v>
      </c>
      <c r="B15" s="146">
        <v>40</v>
      </c>
      <c r="C15" s="337">
        <v>1400</v>
      </c>
      <c r="D15" s="337">
        <f t="shared" si="5"/>
        <v>56000</v>
      </c>
      <c r="E15" s="14"/>
      <c r="F15" s="337"/>
      <c r="G15" s="16"/>
      <c r="H15" s="337"/>
      <c r="I15" s="141">
        <f t="shared" ref="I15:I21" si="6">B15</f>
        <v>40</v>
      </c>
      <c r="J15" s="188">
        <f t="shared" ref="J15:J21" si="7">D15</f>
        <v>56000</v>
      </c>
      <c r="K15" s="24"/>
      <c r="L15" s="337"/>
      <c r="M15" s="24"/>
      <c r="N15" s="337"/>
      <c r="O15" s="24" t="s">
        <v>27</v>
      </c>
    </row>
    <row r="16" spans="1:15" ht="29.25" customHeight="1" x14ac:dyDescent="0.25">
      <c r="A16" s="219">
        <v>11</v>
      </c>
      <c r="B16" s="146">
        <v>25</v>
      </c>
      <c r="C16" s="337">
        <v>1400</v>
      </c>
      <c r="D16" s="337">
        <f t="shared" si="5"/>
        <v>35000</v>
      </c>
      <c r="E16" s="14"/>
      <c r="F16" s="337"/>
      <c r="G16" s="16"/>
      <c r="H16" s="337"/>
      <c r="I16" s="141">
        <f t="shared" si="6"/>
        <v>25</v>
      </c>
      <c r="J16" s="188">
        <f t="shared" si="7"/>
        <v>35000</v>
      </c>
      <c r="K16" s="24"/>
      <c r="L16" s="337"/>
      <c r="M16" s="24"/>
      <c r="N16" s="337"/>
      <c r="O16" s="24" t="s">
        <v>27</v>
      </c>
    </row>
    <row r="17" spans="1:15" ht="29.25" customHeight="1" x14ac:dyDescent="0.25">
      <c r="A17" s="219">
        <v>12</v>
      </c>
      <c r="B17" s="146"/>
      <c r="C17" s="337"/>
      <c r="D17" s="337">
        <f t="shared" si="5"/>
        <v>0</v>
      </c>
      <c r="E17" s="14"/>
      <c r="F17" s="337"/>
      <c r="G17" s="16"/>
      <c r="H17" s="337"/>
      <c r="I17" s="141">
        <f t="shared" si="6"/>
        <v>0</v>
      </c>
      <c r="J17" s="188">
        <f t="shared" si="7"/>
        <v>0</v>
      </c>
      <c r="K17" s="24"/>
      <c r="L17" s="337"/>
      <c r="M17" s="24"/>
      <c r="N17" s="337"/>
      <c r="O17" s="24"/>
    </row>
    <row r="18" spans="1:15" ht="29.25" customHeight="1" x14ac:dyDescent="0.25">
      <c r="A18" s="219">
        <v>13</v>
      </c>
      <c r="B18" s="146"/>
      <c r="C18" s="337"/>
      <c r="D18" s="337">
        <f t="shared" si="5"/>
        <v>0</v>
      </c>
      <c r="E18" s="14"/>
      <c r="F18" s="337"/>
      <c r="G18" s="16"/>
      <c r="H18" s="337"/>
      <c r="I18" s="141">
        <f t="shared" si="6"/>
        <v>0</v>
      </c>
      <c r="J18" s="188">
        <f t="shared" si="7"/>
        <v>0</v>
      </c>
      <c r="K18" s="24"/>
      <c r="L18" s="337"/>
      <c r="M18" s="24"/>
      <c r="N18" s="337"/>
      <c r="O18" s="24"/>
    </row>
    <row r="19" spans="1:15" ht="29.25" customHeight="1" x14ac:dyDescent="0.25">
      <c r="A19" s="219">
        <v>14</v>
      </c>
      <c r="B19" s="146"/>
      <c r="C19" s="337"/>
      <c r="D19" s="337">
        <f t="shared" si="5"/>
        <v>0</v>
      </c>
      <c r="E19" s="14"/>
      <c r="F19" s="337"/>
      <c r="G19" s="16"/>
      <c r="H19" s="337"/>
      <c r="I19" s="141">
        <f t="shared" si="6"/>
        <v>0</v>
      </c>
      <c r="J19" s="188">
        <f t="shared" si="7"/>
        <v>0</v>
      </c>
      <c r="K19" s="24"/>
      <c r="L19" s="337"/>
      <c r="M19" s="24"/>
      <c r="N19" s="337"/>
      <c r="O19" s="24"/>
    </row>
    <row r="20" spans="1:15" ht="29.25" customHeight="1" x14ac:dyDescent="0.25">
      <c r="A20" s="219">
        <v>15</v>
      </c>
      <c r="B20" s="146"/>
      <c r="C20" s="337"/>
      <c r="D20" s="337">
        <f t="shared" si="5"/>
        <v>0</v>
      </c>
      <c r="E20" s="14"/>
      <c r="F20" s="337"/>
      <c r="G20" s="16"/>
      <c r="H20" s="337"/>
      <c r="I20" s="141">
        <f t="shared" si="6"/>
        <v>0</v>
      </c>
      <c r="J20" s="188">
        <f t="shared" si="7"/>
        <v>0</v>
      </c>
      <c r="K20" s="24"/>
      <c r="L20" s="337"/>
      <c r="M20" s="24"/>
      <c r="N20" s="337"/>
      <c r="O20" s="24"/>
    </row>
    <row r="21" spans="1:15" ht="29.25" customHeight="1" x14ac:dyDescent="0.25">
      <c r="A21" s="219">
        <v>16</v>
      </c>
      <c r="B21" s="146"/>
      <c r="C21" s="337"/>
      <c r="D21" s="337">
        <f t="shared" si="5"/>
        <v>0</v>
      </c>
      <c r="E21" s="14"/>
      <c r="F21" s="337"/>
      <c r="G21" s="16"/>
      <c r="H21" s="337"/>
      <c r="I21" s="141">
        <f t="shared" si="6"/>
        <v>0</v>
      </c>
      <c r="J21" s="188">
        <f t="shared" si="7"/>
        <v>0</v>
      </c>
      <c r="K21" s="24"/>
      <c r="L21" s="337"/>
      <c r="M21" s="24"/>
      <c r="N21" s="337"/>
      <c r="O21" s="24"/>
    </row>
    <row r="22" spans="1:15" ht="29.25" customHeight="1" x14ac:dyDescent="0.25">
      <c r="A22" s="219">
        <v>17</v>
      </c>
      <c r="B22" s="150"/>
      <c r="C22" s="337"/>
      <c r="D22" s="337">
        <f t="shared" si="5"/>
        <v>0</v>
      </c>
      <c r="E22" s="14"/>
      <c r="F22" s="337"/>
      <c r="G22" s="16"/>
      <c r="H22" s="337"/>
      <c r="I22" s="24"/>
      <c r="J22" s="337"/>
      <c r="K22" s="24"/>
      <c r="L22" s="337"/>
      <c r="M22" s="24"/>
      <c r="N22" s="337"/>
      <c r="O22" s="24"/>
    </row>
    <row r="23" spans="1:15" ht="29.25" customHeight="1" x14ac:dyDescent="0.25">
      <c r="A23" s="219">
        <v>18</v>
      </c>
      <c r="B23" s="147">
        <v>1</v>
      </c>
      <c r="C23" s="337">
        <v>115328</v>
      </c>
      <c r="D23" s="337">
        <f t="shared" si="5"/>
        <v>115328</v>
      </c>
      <c r="E23" s="14"/>
      <c r="F23" s="337"/>
      <c r="G23" s="16"/>
      <c r="H23" s="337"/>
      <c r="I23" s="24"/>
      <c r="J23" s="337"/>
      <c r="K23" s="24"/>
      <c r="L23" s="337"/>
      <c r="M23" s="148">
        <v>0</v>
      </c>
      <c r="N23" s="187">
        <f>D23</f>
        <v>115328</v>
      </c>
      <c r="O23" s="24" t="s">
        <v>28</v>
      </c>
    </row>
    <row r="24" spans="1:15" ht="29.25" customHeight="1" x14ac:dyDescent="0.25">
      <c r="A24" s="219">
        <v>19</v>
      </c>
      <c r="B24" s="147">
        <v>5</v>
      </c>
      <c r="C24" s="337">
        <v>1400</v>
      </c>
      <c r="D24" s="337">
        <f t="shared" si="5"/>
        <v>7000</v>
      </c>
      <c r="E24" s="14"/>
      <c r="F24" s="337"/>
      <c r="G24" s="16"/>
      <c r="H24" s="337"/>
      <c r="I24" s="24"/>
      <c r="J24" s="337"/>
      <c r="K24" s="24"/>
      <c r="L24" s="337"/>
      <c r="M24" s="148">
        <f>B24</f>
        <v>5</v>
      </c>
      <c r="N24" s="187">
        <f>D24</f>
        <v>7000</v>
      </c>
      <c r="O24" s="24" t="s">
        <v>27</v>
      </c>
    </row>
    <row r="25" spans="1:15" ht="29.25" customHeight="1" x14ac:dyDescent="0.25">
      <c r="A25" s="219">
        <v>20</v>
      </c>
      <c r="B25" s="147"/>
      <c r="C25" s="337"/>
      <c r="D25" s="337">
        <f t="shared" si="5"/>
        <v>0</v>
      </c>
      <c r="E25" s="14"/>
      <c r="F25" s="337"/>
      <c r="G25" s="16"/>
      <c r="H25" s="337"/>
      <c r="I25" s="24"/>
      <c r="J25" s="337"/>
      <c r="K25" s="24"/>
      <c r="L25" s="337"/>
      <c r="M25" s="148">
        <f t="shared" ref="M25:M28" si="8">B25</f>
        <v>0</v>
      </c>
      <c r="N25" s="187">
        <f t="shared" ref="N25:N28" si="9">D25</f>
        <v>0</v>
      </c>
      <c r="O25" s="24"/>
    </row>
    <row r="26" spans="1:15" ht="29.25" customHeight="1" x14ac:dyDescent="0.25">
      <c r="A26" s="219">
        <v>21</v>
      </c>
      <c r="B26" s="147"/>
      <c r="C26" s="337"/>
      <c r="D26" s="337">
        <f t="shared" si="5"/>
        <v>0</v>
      </c>
      <c r="E26" s="14"/>
      <c r="F26" s="337"/>
      <c r="G26" s="16"/>
      <c r="H26" s="337"/>
      <c r="I26" s="24"/>
      <c r="J26" s="337"/>
      <c r="K26" s="24"/>
      <c r="L26" s="337"/>
      <c r="M26" s="148">
        <f t="shared" si="8"/>
        <v>0</v>
      </c>
      <c r="N26" s="187">
        <f t="shared" si="9"/>
        <v>0</v>
      </c>
      <c r="O26" s="24"/>
    </row>
    <row r="27" spans="1:15" ht="29.25" customHeight="1" x14ac:dyDescent="0.25">
      <c r="A27" s="219">
        <v>22</v>
      </c>
      <c r="B27" s="147"/>
      <c r="C27" s="337"/>
      <c r="D27" s="337">
        <f t="shared" si="5"/>
        <v>0</v>
      </c>
      <c r="E27" s="14"/>
      <c r="F27" s="337"/>
      <c r="G27" s="16"/>
      <c r="H27" s="337"/>
      <c r="I27" s="24"/>
      <c r="J27" s="337"/>
      <c r="K27" s="24"/>
      <c r="L27" s="337"/>
      <c r="M27" s="148">
        <f t="shared" si="8"/>
        <v>0</v>
      </c>
      <c r="N27" s="187">
        <f t="shared" si="9"/>
        <v>0</v>
      </c>
      <c r="O27" s="24"/>
    </row>
    <row r="28" spans="1:15" ht="29.25" customHeight="1" x14ac:dyDescent="0.25">
      <c r="A28" s="219">
        <v>23</v>
      </c>
      <c r="B28" s="147">
        <v>1</v>
      </c>
      <c r="C28" s="337">
        <v>345670</v>
      </c>
      <c r="D28" s="337">
        <f>B28*C28</f>
        <v>345670</v>
      </c>
      <c r="E28" s="14"/>
      <c r="F28" s="337"/>
      <c r="G28" s="16"/>
      <c r="H28" s="337">
        <f>D28</f>
        <v>345670</v>
      </c>
      <c r="I28" s="24"/>
      <c r="J28" s="337"/>
      <c r="K28" s="24"/>
      <c r="L28" s="337"/>
      <c r="M28" s="148">
        <f t="shared" si="8"/>
        <v>1</v>
      </c>
      <c r="N28" s="187">
        <f t="shared" si="9"/>
        <v>345670</v>
      </c>
      <c r="O28" s="24"/>
    </row>
    <row r="29" spans="1:15" ht="29.25" customHeight="1" x14ac:dyDescent="0.25">
      <c r="A29" s="3">
        <v>12</v>
      </c>
      <c r="B29" s="29"/>
      <c r="C29" s="337"/>
      <c r="D29" s="337">
        <f t="shared" si="5"/>
        <v>0</v>
      </c>
      <c r="E29" s="14"/>
      <c r="F29" s="337"/>
      <c r="G29" s="16"/>
      <c r="H29" s="337"/>
      <c r="I29" s="24"/>
      <c r="J29" s="337"/>
      <c r="K29" s="24"/>
      <c r="L29" s="337"/>
      <c r="M29" s="24"/>
      <c r="N29" s="337"/>
      <c r="O29" s="24"/>
    </row>
    <row r="30" spans="1:15" ht="29.25" customHeight="1" x14ac:dyDescent="0.25">
      <c r="A30" s="3">
        <v>13</v>
      </c>
      <c r="B30" s="29"/>
      <c r="C30" s="337"/>
      <c r="D30" s="337">
        <f t="shared" si="5"/>
        <v>0</v>
      </c>
      <c r="E30" s="14"/>
      <c r="F30" s="337"/>
      <c r="G30" s="16"/>
      <c r="H30" s="337"/>
      <c r="I30" s="24"/>
      <c r="J30" s="337"/>
      <c r="K30" s="24"/>
      <c r="L30" s="337"/>
      <c r="M30" s="24"/>
      <c r="N30" s="337"/>
      <c r="O30" s="24"/>
    </row>
    <row r="31" spans="1:15" ht="29.25" customHeight="1" x14ac:dyDescent="0.25">
      <c r="A31" s="3">
        <v>14</v>
      </c>
      <c r="B31" s="29"/>
      <c r="C31" s="337"/>
      <c r="D31" s="337">
        <f t="shared" si="5"/>
        <v>0</v>
      </c>
      <c r="E31" s="14"/>
      <c r="F31" s="337"/>
      <c r="G31" s="16"/>
      <c r="H31" s="337"/>
      <c r="I31" s="24"/>
      <c r="J31" s="337"/>
      <c r="K31" s="24"/>
      <c r="L31" s="337"/>
      <c r="M31" s="24"/>
      <c r="N31" s="337"/>
      <c r="O31" s="24"/>
    </row>
    <row r="32" spans="1:15" ht="29.25" customHeight="1" x14ac:dyDescent="0.25">
      <c r="A32" s="3">
        <v>15</v>
      </c>
      <c r="B32" s="29"/>
      <c r="C32" s="337"/>
      <c r="D32" s="337">
        <f t="shared" si="5"/>
        <v>0</v>
      </c>
      <c r="E32" s="14"/>
      <c r="F32" s="337"/>
      <c r="G32" s="16"/>
      <c r="H32" s="337"/>
      <c r="I32" s="24"/>
      <c r="J32" s="337"/>
      <c r="K32" s="24"/>
      <c r="L32" s="337"/>
      <c r="M32" s="24"/>
      <c r="N32" s="337"/>
      <c r="O32" s="24"/>
    </row>
    <row r="33" spans="1:15" ht="29.25" customHeight="1" x14ac:dyDescent="0.25">
      <c r="A33" s="3">
        <v>16</v>
      </c>
      <c r="B33" s="29"/>
      <c r="C33" s="337"/>
      <c r="D33" s="337">
        <f t="shared" si="5"/>
        <v>0</v>
      </c>
      <c r="E33" s="14"/>
      <c r="F33" s="337"/>
      <c r="G33" s="16"/>
      <c r="H33" s="337"/>
      <c r="I33" s="24"/>
      <c r="J33" s="337"/>
      <c r="K33" s="24"/>
      <c r="L33" s="337"/>
      <c r="M33" s="24"/>
      <c r="N33" s="337"/>
      <c r="O33" s="24"/>
    </row>
    <row r="34" spans="1:15" ht="29.25" customHeight="1" x14ac:dyDescent="0.25">
      <c r="A34" s="3">
        <v>17</v>
      </c>
      <c r="B34" s="29"/>
      <c r="C34" s="337"/>
      <c r="D34" s="337">
        <f t="shared" si="5"/>
        <v>0</v>
      </c>
      <c r="E34" s="14"/>
      <c r="F34" s="337"/>
      <c r="G34" s="16"/>
      <c r="H34" s="337"/>
      <c r="I34" s="24"/>
      <c r="J34" s="337"/>
      <c r="K34" s="24"/>
      <c r="L34" s="337"/>
      <c r="M34" s="24"/>
      <c r="N34" s="337"/>
      <c r="O34" s="24"/>
    </row>
    <row r="35" spans="1:15" ht="29.25" customHeight="1" x14ac:dyDescent="0.25">
      <c r="A35" s="3">
        <v>18</v>
      </c>
      <c r="B35" s="29"/>
      <c r="C35" s="337"/>
      <c r="D35" s="337">
        <f t="shared" si="5"/>
        <v>0</v>
      </c>
      <c r="E35" s="14"/>
      <c r="F35" s="337"/>
      <c r="G35" s="16"/>
      <c r="H35" s="337"/>
      <c r="I35" s="24"/>
      <c r="J35" s="337"/>
      <c r="K35" s="24"/>
      <c r="L35" s="337"/>
      <c r="M35" s="24"/>
      <c r="N35" s="337"/>
      <c r="O35" s="24"/>
    </row>
    <row r="36" spans="1:15" ht="29.25" customHeight="1" x14ac:dyDescent="0.25">
      <c r="A36" s="3">
        <v>19</v>
      </c>
      <c r="B36" s="29"/>
      <c r="C36" s="337"/>
      <c r="D36" s="337">
        <f t="shared" si="5"/>
        <v>0</v>
      </c>
      <c r="E36" s="14"/>
      <c r="F36" s="337"/>
      <c r="G36" s="16"/>
      <c r="H36" s="337"/>
      <c r="I36" s="24"/>
      <c r="J36" s="337"/>
      <c r="K36" s="24"/>
      <c r="L36" s="337"/>
      <c r="M36" s="24"/>
      <c r="N36" s="337"/>
      <c r="O36" s="24"/>
    </row>
    <row r="37" spans="1:15" ht="29.25" customHeight="1" x14ac:dyDescent="0.25">
      <c r="A37" s="3">
        <v>20</v>
      </c>
      <c r="B37" s="29"/>
      <c r="C37" s="337"/>
      <c r="D37" s="337">
        <f t="shared" si="5"/>
        <v>0</v>
      </c>
      <c r="E37" s="14"/>
      <c r="F37" s="337"/>
      <c r="G37" s="16"/>
      <c r="H37" s="337"/>
      <c r="I37" s="24"/>
      <c r="J37" s="337"/>
      <c r="K37" s="24"/>
      <c r="L37" s="337"/>
      <c r="M37" s="24"/>
      <c r="N37" s="337"/>
      <c r="O37" s="24"/>
    </row>
    <row r="38" spans="1:15" ht="29.25" customHeight="1" x14ac:dyDescent="0.25">
      <c r="A38" s="3">
        <v>21</v>
      </c>
      <c r="B38" s="29"/>
      <c r="C38" s="337"/>
      <c r="D38" s="337">
        <f t="shared" si="5"/>
        <v>0</v>
      </c>
      <c r="E38" s="14"/>
      <c r="F38" s="337"/>
      <c r="G38" s="16"/>
      <c r="H38" s="337"/>
      <c r="I38" s="24"/>
      <c r="J38" s="337"/>
      <c r="K38" s="24"/>
      <c r="L38" s="337"/>
      <c r="M38" s="24"/>
      <c r="N38" s="337"/>
      <c r="O38" s="24"/>
    </row>
    <row r="39" spans="1:15" ht="29.25" customHeight="1" x14ac:dyDescent="0.25">
      <c r="A39" s="3">
        <v>22</v>
      </c>
      <c r="B39" s="29"/>
      <c r="C39" s="337"/>
      <c r="D39" s="337">
        <f t="shared" si="5"/>
        <v>0</v>
      </c>
      <c r="E39" s="14"/>
      <c r="F39" s="337"/>
      <c r="G39" s="16"/>
      <c r="H39" s="337"/>
      <c r="I39" s="24"/>
      <c r="J39" s="337"/>
      <c r="K39" s="24"/>
      <c r="L39" s="337"/>
      <c r="M39" s="24"/>
      <c r="N39" s="337"/>
      <c r="O39" s="24"/>
    </row>
    <row r="40" spans="1:15" ht="29.25" customHeight="1" x14ac:dyDescent="0.25">
      <c r="A40" s="3">
        <v>23</v>
      </c>
      <c r="B40" s="29"/>
      <c r="C40" s="337"/>
      <c r="D40" s="337">
        <f t="shared" si="5"/>
        <v>0</v>
      </c>
      <c r="E40" s="14"/>
      <c r="F40" s="337"/>
      <c r="G40" s="16"/>
      <c r="H40" s="337"/>
      <c r="I40" s="24"/>
      <c r="J40" s="337"/>
      <c r="K40" s="24"/>
      <c r="L40" s="337"/>
      <c r="M40" s="24"/>
      <c r="N40" s="337"/>
      <c r="O40" s="24"/>
    </row>
    <row r="41" spans="1:15" ht="29.25" customHeight="1" x14ac:dyDescent="0.25">
      <c r="A41" s="3">
        <v>24</v>
      </c>
      <c r="B41" s="29"/>
      <c r="C41" s="337"/>
      <c r="D41" s="337">
        <f t="shared" si="5"/>
        <v>0</v>
      </c>
      <c r="E41" s="14"/>
      <c r="F41" s="337"/>
      <c r="G41" s="16"/>
      <c r="H41" s="337"/>
      <c r="I41" s="24"/>
      <c r="J41" s="337"/>
      <c r="K41" s="24"/>
      <c r="L41" s="337"/>
      <c r="M41" s="24"/>
      <c r="N41" s="337"/>
      <c r="O41" s="24"/>
    </row>
    <row r="42" spans="1:15" ht="29.25" customHeight="1" x14ac:dyDescent="0.25">
      <c r="A42" s="3">
        <v>25</v>
      </c>
      <c r="B42" s="29"/>
      <c r="C42" s="337"/>
      <c r="D42" s="337">
        <f t="shared" si="5"/>
        <v>0</v>
      </c>
      <c r="E42" s="14"/>
      <c r="F42" s="337"/>
      <c r="G42" s="16"/>
      <c r="H42" s="337"/>
      <c r="I42" s="24"/>
      <c r="J42" s="337"/>
      <c r="K42" s="24"/>
      <c r="L42" s="337"/>
      <c r="M42" s="24"/>
      <c r="N42" s="337"/>
      <c r="O42" s="24"/>
    </row>
    <row r="43" spans="1:15" ht="29.25" customHeight="1" x14ac:dyDescent="0.25">
      <c r="A43" s="3">
        <v>26</v>
      </c>
      <c r="B43" s="29"/>
      <c r="C43" s="337"/>
      <c r="D43" s="337">
        <f t="shared" si="5"/>
        <v>0</v>
      </c>
      <c r="E43" s="14"/>
      <c r="F43" s="337"/>
      <c r="G43" s="16"/>
      <c r="H43" s="337"/>
      <c r="I43" s="24"/>
      <c r="J43" s="337"/>
      <c r="K43" s="24"/>
      <c r="L43" s="337"/>
      <c r="M43" s="24"/>
      <c r="N43" s="337"/>
      <c r="O43" s="24"/>
    </row>
    <row r="44" spans="1:15" ht="29.25" customHeight="1" x14ac:dyDescent="0.25">
      <c r="A44" s="3">
        <v>27</v>
      </c>
      <c r="B44" s="29"/>
      <c r="C44" s="337"/>
      <c r="D44" s="337">
        <f t="shared" si="5"/>
        <v>0</v>
      </c>
      <c r="E44" s="14"/>
      <c r="F44" s="337"/>
      <c r="G44" s="16"/>
      <c r="H44" s="337"/>
      <c r="I44" s="24"/>
      <c r="J44" s="337"/>
      <c r="K44" s="24"/>
      <c r="L44" s="337"/>
      <c r="M44" s="24"/>
      <c r="N44" s="337"/>
      <c r="O44" s="24"/>
    </row>
    <row r="45" spans="1:15" ht="29.25" customHeight="1" x14ac:dyDescent="0.25">
      <c r="A45" s="3">
        <v>28</v>
      </c>
      <c r="B45" s="29"/>
      <c r="C45" s="337"/>
      <c r="D45" s="337">
        <f t="shared" si="5"/>
        <v>0</v>
      </c>
      <c r="E45" s="14"/>
      <c r="F45" s="337"/>
      <c r="G45" s="16"/>
      <c r="H45" s="337"/>
      <c r="I45" s="24"/>
      <c r="J45" s="337"/>
      <c r="K45" s="24"/>
      <c r="L45" s="337"/>
      <c r="M45" s="24"/>
      <c r="N45" s="337"/>
      <c r="O45" s="24"/>
    </row>
    <row r="46" spans="1:15" ht="29.25" customHeight="1" x14ac:dyDescent="0.25">
      <c r="A46" s="3">
        <v>29</v>
      </c>
      <c r="B46" s="29"/>
      <c r="C46" s="337"/>
      <c r="D46" s="337">
        <f t="shared" si="5"/>
        <v>0</v>
      </c>
      <c r="E46" s="14"/>
      <c r="F46" s="337"/>
      <c r="G46" s="16"/>
      <c r="H46" s="337"/>
      <c r="I46" s="24"/>
      <c r="J46" s="337"/>
      <c r="K46" s="24"/>
      <c r="L46" s="337"/>
      <c r="M46" s="24"/>
      <c r="N46" s="337"/>
      <c r="O46" s="24"/>
    </row>
    <row r="47" spans="1:15" ht="29.25" customHeight="1" x14ac:dyDescent="0.25">
      <c r="A47" s="3">
        <v>30</v>
      </c>
      <c r="B47" s="29"/>
      <c r="C47" s="337"/>
      <c r="D47" s="337">
        <f t="shared" si="5"/>
        <v>0</v>
      </c>
      <c r="E47" s="14"/>
      <c r="F47" s="337"/>
      <c r="G47" s="16"/>
      <c r="H47" s="337"/>
      <c r="I47" s="24"/>
      <c r="J47" s="337"/>
      <c r="K47" s="24"/>
      <c r="L47" s="337"/>
      <c r="M47" s="24"/>
      <c r="N47" s="337"/>
      <c r="O47" s="24"/>
    </row>
    <row r="48" spans="1:15" ht="29.25" customHeight="1" x14ac:dyDescent="0.25">
      <c r="A48" s="3">
        <v>31</v>
      </c>
      <c r="B48" s="29"/>
      <c r="C48" s="337"/>
      <c r="D48" s="337">
        <f t="shared" si="5"/>
        <v>0</v>
      </c>
      <c r="E48" s="14"/>
      <c r="F48" s="337"/>
      <c r="G48" s="16"/>
      <c r="H48" s="337"/>
      <c r="I48" s="24"/>
      <c r="J48" s="337"/>
      <c r="K48" s="24"/>
      <c r="L48" s="337"/>
      <c r="M48" s="24"/>
      <c r="N48" s="337"/>
      <c r="O48" s="24"/>
    </row>
    <row r="49" spans="1:15" ht="29.25" customHeight="1" x14ac:dyDescent="0.25">
      <c r="A49" s="3">
        <v>32</v>
      </c>
      <c r="B49" s="29"/>
      <c r="C49" s="337"/>
      <c r="D49" s="337">
        <f t="shared" si="5"/>
        <v>0</v>
      </c>
      <c r="E49" s="14"/>
      <c r="F49" s="337"/>
      <c r="G49" s="16"/>
      <c r="H49" s="337"/>
      <c r="I49" s="24"/>
      <c r="J49" s="337"/>
      <c r="K49" s="24"/>
      <c r="L49" s="337"/>
      <c r="M49" s="24"/>
      <c r="N49" s="337"/>
      <c r="O49" s="24"/>
    </row>
    <row r="50" spans="1:15" ht="29.25" customHeight="1" x14ac:dyDescent="0.25">
      <c r="A50" s="3">
        <v>33</v>
      </c>
      <c r="B50" s="29"/>
      <c r="C50" s="337"/>
      <c r="D50" s="337">
        <f t="shared" si="5"/>
        <v>0</v>
      </c>
      <c r="E50" s="14"/>
      <c r="F50" s="337"/>
      <c r="G50" s="16"/>
      <c r="H50" s="337"/>
      <c r="I50" s="24"/>
      <c r="J50" s="337"/>
      <c r="K50" s="24"/>
      <c r="L50" s="337"/>
      <c r="M50" s="24"/>
      <c r="N50" s="337"/>
      <c r="O50" s="24"/>
    </row>
    <row r="51" spans="1:15" ht="29.25" customHeight="1" x14ac:dyDescent="0.25">
      <c r="A51" s="3">
        <v>34</v>
      </c>
      <c r="B51" s="29"/>
      <c r="C51" s="337"/>
      <c r="D51" s="337">
        <f t="shared" si="5"/>
        <v>0</v>
      </c>
      <c r="E51" s="14"/>
      <c r="F51" s="337"/>
      <c r="G51" s="16"/>
      <c r="H51" s="337"/>
      <c r="I51" s="24"/>
      <c r="J51" s="337"/>
      <c r="K51" s="24"/>
      <c r="L51" s="337"/>
      <c r="M51" s="24"/>
      <c r="N51" s="337"/>
      <c r="O51" s="24"/>
    </row>
    <row r="52" spans="1:15" ht="29.25" customHeight="1" x14ac:dyDescent="0.25">
      <c r="A52" s="3">
        <v>35</v>
      </c>
      <c r="B52" s="29"/>
      <c r="C52" s="337"/>
      <c r="D52" s="337">
        <f t="shared" si="5"/>
        <v>0</v>
      </c>
      <c r="E52" s="14"/>
      <c r="F52" s="337"/>
      <c r="G52" s="16"/>
      <c r="H52" s="337"/>
      <c r="I52" s="24"/>
      <c r="J52" s="337"/>
      <c r="K52" s="24"/>
      <c r="L52" s="337"/>
      <c r="M52" s="24"/>
      <c r="N52" s="337"/>
      <c r="O52" s="24"/>
    </row>
    <row r="53" spans="1:15" ht="29.25" customHeight="1" x14ac:dyDescent="0.25">
      <c r="A53" s="3">
        <v>36</v>
      </c>
      <c r="B53" s="29"/>
      <c r="C53" s="337"/>
      <c r="D53" s="337">
        <f t="shared" si="5"/>
        <v>0</v>
      </c>
      <c r="E53" s="14"/>
      <c r="F53" s="337"/>
      <c r="G53" s="16"/>
      <c r="H53" s="337"/>
      <c r="I53" s="24"/>
      <c r="J53" s="337"/>
      <c r="K53" s="24"/>
      <c r="L53" s="337"/>
      <c r="M53" s="24"/>
      <c r="N53" s="337"/>
      <c r="O53" s="24"/>
    </row>
    <row r="54" spans="1:15" ht="51" customHeight="1" x14ac:dyDescent="0.25">
      <c r="A54" s="3"/>
      <c r="B54" s="24">
        <f>SUM(B6:B53)</f>
        <v>109</v>
      </c>
      <c r="C54" s="337">
        <f>SUM(C6:C53)</f>
        <v>2886375</v>
      </c>
      <c r="D54" s="337">
        <f>SUM(D6:D53)</f>
        <v>3023575</v>
      </c>
      <c r="E54" s="14"/>
      <c r="F54" s="337">
        <f>SUM(F6:F53)</f>
        <v>3040000</v>
      </c>
      <c r="G54" s="14"/>
      <c r="H54" s="337">
        <f>SUM(H28:H53)</f>
        <v>345670</v>
      </c>
      <c r="I54" s="141">
        <f t="shared" ref="I54:O54" si="10">SUM(I6:I53)</f>
        <v>85</v>
      </c>
      <c r="J54" s="188">
        <f t="shared" si="10"/>
        <v>949294</v>
      </c>
      <c r="K54" s="139">
        <f t="shared" si="10"/>
        <v>15</v>
      </c>
      <c r="L54" s="307">
        <f t="shared" si="10"/>
        <v>1606283</v>
      </c>
      <c r="M54" s="148">
        <f t="shared" si="10"/>
        <v>6</v>
      </c>
      <c r="N54" s="187">
        <f t="shared" si="10"/>
        <v>467998</v>
      </c>
      <c r="O54" s="24">
        <f t="shared" si="10"/>
        <v>0</v>
      </c>
    </row>
    <row r="55" spans="1:15" ht="52.5" customHeight="1" thickBot="1" x14ac:dyDescent="0.4">
      <c r="A55" s="379" t="s">
        <v>16</v>
      </c>
      <c r="B55" s="380"/>
      <c r="C55" s="381"/>
      <c r="D55" s="397">
        <f>F54-D54</f>
        <v>16425</v>
      </c>
      <c r="E55" s="398"/>
      <c r="F55" s="398"/>
      <c r="G55" s="398"/>
      <c r="H55" s="334"/>
      <c r="I55" s="11"/>
      <c r="J55" s="11"/>
      <c r="K55" s="11"/>
      <c r="L55" s="11"/>
      <c r="M55" s="11"/>
      <c r="N55" s="11"/>
      <c r="O55" s="11"/>
    </row>
    <row r="56" spans="1:15" ht="15.75" thickTop="1" x14ac:dyDescent="0.25"/>
  </sheetData>
  <mergeCells count="11">
    <mergeCell ref="A2:O2"/>
    <mergeCell ref="G4:G5"/>
    <mergeCell ref="I4:O4"/>
    <mergeCell ref="A55:C55"/>
    <mergeCell ref="D55:G55"/>
    <mergeCell ref="A4:A5"/>
    <mergeCell ref="B4:B5"/>
    <mergeCell ref="C4:C5"/>
    <mergeCell ref="D4:D5"/>
    <mergeCell ref="E4:E5"/>
    <mergeCell ref="F4:F5"/>
  </mergeCells>
  <pageMargins left="0.70866141732283472" right="0.70866141732283472" top="0.74803149606299213" bottom="0.74803149606299213" header="0.31496062992125984" footer="0.31496062992125984"/>
  <pageSetup paperSize="9" scale="54" orientation="landscape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45"/>
  <sheetViews>
    <sheetView rightToLeft="1" workbookViewId="0">
      <pane ySplit="5" topLeftCell="A24" activePane="bottomLeft" state="frozen"/>
      <selection pane="bottomLeft" activeCell="I2" sqref="I2:L2"/>
    </sheetView>
  </sheetViews>
  <sheetFormatPr defaultColWidth="8.7109375" defaultRowHeight="15" x14ac:dyDescent="0.25"/>
  <cols>
    <col min="1" max="1" width="4.7109375" style="1" customWidth="1"/>
    <col min="2" max="2" width="6.5703125" style="1" customWidth="1"/>
    <col min="3" max="3" width="11.5703125" style="1" bestFit="1" customWidth="1"/>
    <col min="4" max="4" width="12.140625" style="5" customWidth="1"/>
    <col min="5" max="5" width="13.140625" style="5" customWidth="1"/>
    <col min="6" max="6" width="11.5703125" style="5" bestFit="1" customWidth="1"/>
    <col min="7" max="7" width="10.140625" style="5" customWidth="1"/>
    <col min="8" max="8" width="7" style="5" customWidth="1"/>
    <col min="9" max="9" width="11.140625" style="5" customWidth="1"/>
    <col min="10" max="10" width="7.140625" style="5" customWidth="1"/>
    <col min="11" max="11" width="11.140625" style="5" customWidth="1"/>
    <col min="12" max="12" width="7.140625" style="5" customWidth="1"/>
    <col min="13" max="13" width="13.5703125" style="5" customWidth="1"/>
    <col min="14" max="14" width="7.140625" style="5" customWidth="1"/>
    <col min="15" max="15" width="9.140625" style="5" customWidth="1"/>
    <col min="16" max="16" width="7.140625" style="5" customWidth="1"/>
    <col min="17" max="17" width="10.140625" style="5" customWidth="1"/>
    <col min="18" max="18" width="12.140625" style="5" bestFit="1" customWidth="1"/>
    <col min="19" max="19" width="7.140625" style="5" customWidth="1"/>
    <col min="20" max="16384" width="8.7109375" style="1"/>
  </cols>
  <sheetData>
    <row r="2" spans="1:19" ht="18.75" x14ac:dyDescent="0.25">
      <c r="G2" s="403" t="s">
        <v>229</v>
      </c>
      <c r="H2" s="403"/>
      <c r="I2" s="411">
        <v>44893</v>
      </c>
      <c r="J2" s="411"/>
      <c r="K2" s="411"/>
      <c r="L2" s="411"/>
    </row>
    <row r="3" spans="1:19" ht="15.75" thickBot="1" x14ac:dyDescent="0.3"/>
    <row r="4" spans="1:19" ht="22.5" customHeight="1" thickTop="1" x14ac:dyDescent="0.25">
      <c r="A4" s="390" t="s">
        <v>0</v>
      </c>
      <c r="B4" s="399" t="s">
        <v>1</v>
      </c>
      <c r="C4" s="399" t="s">
        <v>2</v>
      </c>
      <c r="D4" s="401" t="s">
        <v>3</v>
      </c>
      <c r="E4" s="392" t="s">
        <v>18</v>
      </c>
      <c r="F4" s="392" t="s">
        <v>15</v>
      </c>
      <c r="G4" s="394" t="s">
        <v>17</v>
      </c>
      <c r="H4" s="384"/>
      <c r="I4" s="384"/>
      <c r="J4" s="384"/>
      <c r="K4" s="384"/>
      <c r="L4" s="384"/>
      <c r="M4" s="384"/>
      <c r="N4" s="384"/>
      <c r="O4" s="384"/>
      <c r="P4" s="384"/>
      <c r="Q4" s="384"/>
      <c r="R4" s="384"/>
      <c r="S4" s="385"/>
    </row>
    <row r="5" spans="1:19" ht="23.25" customHeight="1" thickBot="1" x14ac:dyDescent="0.3">
      <c r="A5" s="391"/>
      <c r="B5" s="400"/>
      <c r="C5" s="410"/>
      <c r="D5" s="402"/>
      <c r="E5" s="393"/>
      <c r="F5" s="393"/>
      <c r="G5" s="395"/>
      <c r="H5" s="114" t="s">
        <v>5</v>
      </c>
      <c r="I5" s="114" t="s">
        <v>5</v>
      </c>
      <c r="J5" s="33" t="s">
        <v>7</v>
      </c>
      <c r="K5" s="33" t="s">
        <v>7</v>
      </c>
      <c r="L5" s="115" t="s">
        <v>8</v>
      </c>
      <c r="M5" s="115" t="s">
        <v>8</v>
      </c>
      <c r="N5" s="142" t="s">
        <v>10</v>
      </c>
      <c r="O5" s="142" t="s">
        <v>10</v>
      </c>
      <c r="P5" s="151" t="s">
        <v>12</v>
      </c>
      <c r="Q5" s="151" t="s">
        <v>12</v>
      </c>
      <c r="R5" s="7"/>
      <c r="S5" s="8"/>
    </row>
    <row r="6" spans="1:19" ht="15.75" thickTop="1" x14ac:dyDescent="0.25">
      <c r="A6" s="2">
        <v>1</v>
      </c>
      <c r="B6" s="17">
        <v>1</v>
      </c>
      <c r="C6" s="9">
        <v>255535</v>
      </c>
      <c r="D6" s="9">
        <f>B6*C6</f>
        <v>255535</v>
      </c>
      <c r="E6" s="13"/>
      <c r="F6" s="9"/>
      <c r="G6" s="15" t="s">
        <v>26</v>
      </c>
      <c r="H6" s="15"/>
      <c r="I6" s="339">
        <f>D6</f>
        <v>255535</v>
      </c>
      <c r="J6" s="15"/>
      <c r="K6" s="339"/>
      <c r="L6" s="15"/>
      <c r="M6" s="339"/>
      <c r="N6" s="15"/>
      <c r="O6" s="339"/>
      <c r="P6" s="15"/>
      <c r="Q6" s="339"/>
      <c r="R6" s="15"/>
      <c r="S6" s="20"/>
    </row>
    <row r="7" spans="1:19" x14ac:dyDescent="0.25">
      <c r="A7" s="4"/>
      <c r="B7" s="128"/>
      <c r="C7" s="30"/>
      <c r="D7" s="10">
        <f t="shared" ref="D7:D8" si="0">B7*C7</f>
        <v>0</v>
      </c>
      <c r="E7" s="31"/>
      <c r="F7" s="30">
        <v>255535</v>
      </c>
      <c r="G7" s="32" t="s">
        <v>284</v>
      </c>
      <c r="H7" s="32"/>
      <c r="I7" s="30"/>
      <c r="J7" s="32"/>
      <c r="K7" s="30"/>
      <c r="L7" s="32"/>
      <c r="M7" s="30"/>
      <c r="N7" s="32"/>
      <c r="O7" s="30"/>
      <c r="P7" s="32"/>
      <c r="Q7" s="30"/>
      <c r="R7" s="32"/>
      <c r="S7" s="129"/>
    </row>
    <row r="8" spans="1:19" x14ac:dyDescent="0.25">
      <c r="A8" s="4">
        <v>1</v>
      </c>
      <c r="B8" s="128">
        <v>50</v>
      </c>
      <c r="C8" s="30">
        <v>1330</v>
      </c>
      <c r="D8" s="10">
        <f t="shared" si="0"/>
        <v>66500</v>
      </c>
      <c r="E8" s="31">
        <v>44805</v>
      </c>
      <c r="F8" s="30"/>
      <c r="G8" s="32"/>
      <c r="H8" s="32">
        <v>10</v>
      </c>
      <c r="I8" s="30">
        <f>H8*C8</f>
        <v>13300</v>
      </c>
      <c r="J8" s="32">
        <v>10</v>
      </c>
      <c r="K8" s="30">
        <f>J8*C8</f>
        <v>13300</v>
      </c>
      <c r="L8" s="32"/>
      <c r="M8" s="30"/>
      <c r="N8" s="32">
        <v>4</v>
      </c>
      <c r="O8" s="30">
        <f>N8*C8</f>
        <v>5320</v>
      </c>
      <c r="P8" s="32">
        <v>26</v>
      </c>
      <c r="Q8" s="30">
        <f>P8*C8</f>
        <v>34580</v>
      </c>
      <c r="R8" s="32" t="s">
        <v>27</v>
      </c>
      <c r="S8" s="129"/>
    </row>
    <row r="9" spans="1:19" x14ac:dyDescent="0.25">
      <c r="A9" s="3">
        <v>2</v>
      </c>
      <c r="B9" s="18">
        <v>60</v>
      </c>
      <c r="C9" s="10">
        <v>1450</v>
      </c>
      <c r="D9" s="10">
        <f>B9*C9</f>
        <v>87000</v>
      </c>
      <c r="E9" s="14">
        <v>44815</v>
      </c>
      <c r="F9" s="10"/>
      <c r="G9" s="16"/>
      <c r="H9" s="16"/>
      <c r="I9" s="341"/>
      <c r="J9" s="16"/>
      <c r="K9" s="341"/>
      <c r="L9" s="16">
        <v>60</v>
      </c>
      <c r="M9" s="341">
        <f>L9*C9</f>
        <v>87000</v>
      </c>
      <c r="N9" s="16"/>
      <c r="O9" s="341"/>
      <c r="P9" s="16"/>
      <c r="Q9" s="341"/>
      <c r="R9" s="16" t="s">
        <v>223</v>
      </c>
      <c r="S9" s="21"/>
    </row>
    <row r="10" spans="1:19" x14ac:dyDescent="0.25">
      <c r="A10" s="3">
        <v>3</v>
      </c>
      <c r="B10" s="18"/>
      <c r="C10" s="10"/>
      <c r="D10" s="10">
        <f t="shared" ref="D10:D43" si="1">B10*C10</f>
        <v>0</v>
      </c>
      <c r="E10" s="14">
        <v>44824</v>
      </c>
      <c r="F10" s="10">
        <v>80000</v>
      </c>
      <c r="G10" s="16"/>
      <c r="H10" s="16"/>
      <c r="I10" s="341"/>
      <c r="J10" s="16"/>
      <c r="K10" s="341"/>
      <c r="L10" s="16"/>
      <c r="M10" s="341"/>
      <c r="N10" s="16"/>
      <c r="O10" s="341"/>
      <c r="P10" s="16"/>
      <c r="Q10" s="341"/>
      <c r="R10" s="16"/>
      <c r="S10" s="21"/>
    </row>
    <row r="11" spans="1:19" x14ac:dyDescent="0.25">
      <c r="A11" s="3">
        <v>4</v>
      </c>
      <c r="B11" s="18">
        <v>50</v>
      </c>
      <c r="C11" s="10">
        <v>1380</v>
      </c>
      <c r="D11" s="10">
        <f t="shared" si="1"/>
        <v>69000</v>
      </c>
      <c r="E11" s="14">
        <v>44837</v>
      </c>
      <c r="F11" s="10"/>
      <c r="G11" s="16"/>
      <c r="H11" s="16">
        <v>40</v>
      </c>
      <c r="I11" s="341">
        <f>H11*C11</f>
        <v>55200</v>
      </c>
      <c r="J11" s="16">
        <v>5</v>
      </c>
      <c r="K11" s="341">
        <f>J11*C11</f>
        <v>6900</v>
      </c>
      <c r="L11" s="16">
        <v>5</v>
      </c>
      <c r="M11" s="341">
        <f>L11*C11</f>
        <v>6900</v>
      </c>
      <c r="N11" s="16"/>
      <c r="O11" s="341"/>
      <c r="P11" s="16"/>
      <c r="Q11" s="341"/>
      <c r="R11" s="16" t="s">
        <v>27</v>
      </c>
      <c r="S11" s="21"/>
    </row>
    <row r="12" spans="1:19" x14ac:dyDescent="0.25">
      <c r="A12" s="3">
        <v>5</v>
      </c>
      <c r="B12" s="18"/>
      <c r="C12" s="10"/>
      <c r="D12" s="10">
        <f t="shared" si="1"/>
        <v>0</v>
      </c>
      <c r="E12" s="14">
        <v>44839</v>
      </c>
      <c r="F12" s="10">
        <v>50000</v>
      </c>
      <c r="G12" s="16">
        <v>355</v>
      </c>
      <c r="H12" s="16"/>
      <c r="I12" s="341"/>
      <c r="J12" s="16"/>
      <c r="K12" s="341"/>
      <c r="L12" s="16"/>
      <c r="M12" s="341"/>
      <c r="N12" s="16"/>
      <c r="O12" s="341"/>
      <c r="P12" s="16"/>
      <c r="Q12" s="341"/>
      <c r="R12" s="16" t="s">
        <v>249</v>
      </c>
      <c r="S12" s="21"/>
    </row>
    <row r="13" spans="1:19" x14ac:dyDescent="0.25">
      <c r="A13" s="3">
        <v>6</v>
      </c>
      <c r="B13" s="18">
        <v>30</v>
      </c>
      <c r="C13" s="10">
        <v>1390</v>
      </c>
      <c r="D13" s="10">
        <f t="shared" si="1"/>
        <v>41700</v>
      </c>
      <c r="E13" s="14">
        <v>44840</v>
      </c>
      <c r="F13" s="10"/>
      <c r="G13" s="16"/>
      <c r="H13" s="16"/>
      <c r="I13" s="341"/>
      <c r="J13" s="16">
        <v>20</v>
      </c>
      <c r="K13" s="341">
        <f>J13*C13</f>
        <v>27800</v>
      </c>
      <c r="L13" s="16">
        <v>10</v>
      </c>
      <c r="M13" s="341">
        <f>L13*C13</f>
        <v>13900</v>
      </c>
      <c r="N13" s="16"/>
      <c r="O13" s="341"/>
      <c r="P13" s="16"/>
      <c r="Q13" s="341"/>
      <c r="R13" s="16" t="s">
        <v>27</v>
      </c>
      <c r="S13" s="21"/>
    </row>
    <row r="14" spans="1:19" x14ac:dyDescent="0.25">
      <c r="A14" s="4">
        <v>7</v>
      </c>
      <c r="B14" s="18">
        <v>10</v>
      </c>
      <c r="C14" s="10">
        <v>1380</v>
      </c>
      <c r="D14" s="10">
        <f t="shared" si="1"/>
        <v>13800</v>
      </c>
      <c r="E14" s="14">
        <v>44844</v>
      </c>
      <c r="F14" s="10"/>
      <c r="G14" s="16"/>
      <c r="H14" s="16"/>
      <c r="I14" s="341"/>
      <c r="J14" s="16"/>
      <c r="K14" s="341"/>
      <c r="L14" s="16">
        <v>10</v>
      </c>
      <c r="M14" s="341">
        <f>L14*C14</f>
        <v>13800</v>
      </c>
      <c r="N14" s="16"/>
      <c r="O14" s="341"/>
      <c r="P14" s="16"/>
      <c r="Q14" s="341"/>
      <c r="R14" s="16" t="s">
        <v>27</v>
      </c>
      <c r="S14" s="21"/>
    </row>
    <row r="15" spans="1:19" x14ac:dyDescent="0.25">
      <c r="A15" s="3">
        <v>8</v>
      </c>
      <c r="B15" s="18"/>
      <c r="C15" s="10"/>
      <c r="D15" s="10">
        <f t="shared" si="1"/>
        <v>0</v>
      </c>
      <c r="E15" s="14">
        <v>44852</v>
      </c>
      <c r="F15" s="10">
        <v>60000</v>
      </c>
      <c r="G15" s="16"/>
      <c r="H15" s="16"/>
      <c r="I15" s="341"/>
      <c r="J15" s="16"/>
      <c r="K15" s="341"/>
      <c r="L15" s="16"/>
      <c r="M15" s="341"/>
      <c r="N15" s="16"/>
      <c r="O15" s="341"/>
      <c r="P15" s="16"/>
      <c r="Q15" s="341"/>
      <c r="R15" s="16"/>
      <c r="S15" s="21"/>
    </row>
    <row r="16" spans="1:19" x14ac:dyDescent="0.25">
      <c r="A16" s="3">
        <v>9</v>
      </c>
      <c r="B16" s="18">
        <v>1</v>
      </c>
      <c r="C16" s="10">
        <v>1000</v>
      </c>
      <c r="D16" s="10">
        <f t="shared" si="1"/>
        <v>1000</v>
      </c>
      <c r="E16" s="14">
        <v>44805</v>
      </c>
      <c r="F16" s="10"/>
      <c r="G16" s="16"/>
      <c r="H16" s="16"/>
      <c r="I16" s="341">
        <v>200</v>
      </c>
      <c r="J16" s="16"/>
      <c r="K16" s="341">
        <v>200</v>
      </c>
      <c r="L16" s="16"/>
      <c r="M16" s="341"/>
      <c r="N16" s="16">
        <v>80</v>
      </c>
      <c r="O16" s="341"/>
      <c r="P16" s="16">
        <v>520</v>
      </c>
      <c r="Q16" s="341"/>
      <c r="R16" s="16" t="s">
        <v>366</v>
      </c>
      <c r="S16" s="21"/>
    </row>
    <row r="17" spans="1:19" x14ac:dyDescent="0.25">
      <c r="A17" s="3">
        <v>10</v>
      </c>
      <c r="B17" s="18">
        <v>1</v>
      </c>
      <c r="C17" s="10">
        <v>600</v>
      </c>
      <c r="D17" s="10">
        <f t="shared" si="1"/>
        <v>600</v>
      </c>
      <c r="E17" s="14">
        <v>44840</v>
      </c>
      <c r="F17" s="10"/>
      <c r="G17" s="16"/>
      <c r="H17" s="16"/>
      <c r="I17" s="341"/>
      <c r="J17" s="16"/>
      <c r="K17" s="341"/>
      <c r="L17" s="16"/>
      <c r="M17" s="341">
        <v>600</v>
      </c>
      <c r="N17" s="16"/>
      <c r="O17" s="341"/>
      <c r="P17" s="16"/>
      <c r="Q17" s="341"/>
      <c r="R17" s="16" t="s">
        <v>366</v>
      </c>
      <c r="S17" s="21"/>
    </row>
    <row r="18" spans="1:19" x14ac:dyDescent="0.25">
      <c r="A18" s="3">
        <v>11</v>
      </c>
      <c r="B18" s="18">
        <v>1</v>
      </c>
      <c r="C18" s="10">
        <v>1000</v>
      </c>
      <c r="D18" s="10">
        <f t="shared" si="1"/>
        <v>1000</v>
      </c>
      <c r="E18" s="14">
        <v>44837</v>
      </c>
      <c r="F18" s="10"/>
      <c r="G18" s="16"/>
      <c r="H18" s="16"/>
      <c r="I18" s="341">
        <v>800</v>
      </c>
      <c r="J18" s="16"/>
      <c r="K18" s="341">
        <v>100</v>
      </c>
      <c r="L18" s="16"/>
      <c r="M18" s="341">
        <v>100</v>
      </c>
      <c r="N18" s="16"/>
      <c r="O18" s="341"/>
      <c r="P18" s="16"/>
      <c r="Q18" s="341"/>
      <c r="R18" s="16" t="s">
        <v>366</v>
      </c>
      <c r="S18" s="21"/>
    </row>
    <row r="19" spans="1:19" x14ac:dyDescent="0.25">
      <c r="A19" s="3">
        <v>12</v>
      </c>
      <c r="B19" s="18">
        <v>1</v>
      </c>
      <c r="C19" s="10">
        <v>200</v>
      </c>
      <c r="D19" s="10">
        <f t="shared" si="1"/>
        <v>200</v>
      </c>
      <c r="E19" s="14">
        <v>44844</v>
      </c>
      <c r="F19" s="10"/>
      <c r="G19" s="16"/>
      <c r="H19" s="16"/>
      <c r="I19" s="341"/>
      <c r="J19" s="16"/>
      <c r="K19" s="341">
        <v>100</v>
      </c>
      <c r="L19" s="16"/>
      <c r="M19" s="341">
        <v>100</v>
      </c>
      <c r="N19" s="16"/>
      <c r="O19" s="341"/>
      <c r="P19" s="16"/>
      <c r="Q19" s="341"/>
      <c r="R19" s="16" t="s">
        <v>366</v>
      </c>
      <c r="S19" s="21"/>
    </row>
    <row r="20" spans="1:19" x14ac:dyDescent="0.25">
      <c r="A20" s="3">
        <v>13</v>
      </c>
      <c r="B20" s="18">
        <v>40</v>
      </c>
      <c r="C20" s="10">
        <v>1450</v>
      </c>
      <c r="D20" s="10">
        <f t="shared" si="1"/>
        <v>58000</v>
      </c>
      <c r="E20" s="14">
        <v>44868</v>
      </c>
      <c r="F20" s="10"/>
      <c r="G20" s="16"/>
      <c r="H20" s="16"/>
      <c r="I20" s="341"/>
      <c r="J20" s="16">
        <v>40</v>
      </c>
      <c r="K20" s="341">
        <v>58000</v>
      </c>
      <c r="L20" s="16"/>
      <c r="M20" s="341"/>
      <c r="N20" s="16"/>
      <c r="O20" s="341"/>
      <c r="P20" s="16"/>
      <c r="Q20" s="341"/>
      <c r="R20" s="16"/>
      <c r="S20" s="21"/>
    </row>
    <row r="21" spans="1:19" x14ac:dyDescent="0.25">
      <c r="A21" s="3">
        <v>14</v>
      </c>
      <c r="B21" s="18"/>
      <c r="C21" s="10"/>
      <c r="D21" s="10">
        <f t="shared" si="1"/>
        <v>0</v>
      </c>
      <c r="E21" s="14">
        <v>44870</v>
      </c>
      <c r="F21" s="10">
        <v>50000</v>
      </c>
      <c r="G21" s="16">
        <v>367</v>
      </c>
      <c r="H21" s="16"/>
      <c r="I21" s="341"/>
      <c r="J21" s="16"/>
      <c r="K21" s="341"/>
      <c r="L21" s="16"/>
      <c r="M21" s="341"/>
      <c r="N21" s="16"/>
      <c r="O21" s="341"/>
      <c r="P21" s="16"/>
      <c r="Q21" s="341"/>
      <c r="R21" s="16"/>
      <c r="S21" s="21"/>
    </row>
    <row r="22" spans="1:19" x14ac:dyDescent="0.25">
      <c r="A22" s="3">
        <v>15</v>
      </c>
      <c r="B22" s="18"/>
      <c r="C22" s="10"/>
      <c r="D22" s="10">
        <f t="shared" si="1"/>
        <v>0</v>
      </c>
      <c r="E22" s="14">
        <v>44874</v>
      </c>
      <c r="F22" s="10">
        <v>40000</v>
      </c>
      <c r="G22" s="16">
        <v>369</v>
      </c>
      <c r="H22" s="16"/>
      <c r="I22" s="341"/>
      <c r="J22" s="16"/>
      <c r="K22" s="341"/>
      <c r="L22" s="16"/>
      <c r="M22" s="341"/>
      <c r="N22" s="16"/>
      <c r="O22" s="341"/>
      <c r="P22" s="16"/>
      <c r="Q22" s="341"/>
      <c r="R22" s="16"/>
      <c r="S22" s="21"/>
    </row>
    <row r="23" spans="1:19" x14ac:dyDescent="0.25">
      <c r="A23" s="3">
        <v>16</v>
      </c>
      <c r="B23" s="18"/>
      <c r="C23" s="10"/>
      <c r="D23" s="10">
        <f t="shared" si="1"/>
        <v>0</v>
      </c>
      <c r="E23" s="14">
        <v>44893</v>
      </c>
      <c r="F23" s="10">
        <v>58800</v>
      </c>
      <c r="G23" s="16">
        <v>686</v>
      </c>
      <c r="H23" s="16"/>
      <c r="I23" s="341"/>
      <c r="J23" s="16"/>
      <c r="K23" s="341"/>
      <c r="L23" s="16"/>
      <c r="M23" s="341"/>
      <c r="N23" s="16"/>
      <c r="O23" s="341"/>
      <c r="P23" s="16"/>
      <c r="Q23" s="341"/>
      <c r="R23" s="16"/>
      <c r="S23" s="21"/>
    </row>
    <row r="24" spans="1:19" x14ac:dyDescent="0.25">
      <c r="A24" s="3">
        <v>17</v>
      </c>
      <c r="B24" s="18"/>
      <c r="C24" s="10"/>
      <c r="D24" s="10">
        <f t="shared" si="1"/>
        <v>0</v>
      </c>
      <c r="E24" s="14"/>
      <c r="F24" s="10"/>
      <c r="G24" s="16"/>
      <c r="H24" s="16"/>
      <c r="I24" s="341"/>
      <c r="J24" s="16"/>
      <c r="K24" s="341"/>
      <c r="L24" s="16"/>
      <c r="M24" s="341"/>
      <c r="N24" s="16"/>
      <c r="O24" s="341"/>
      <c r="P24" s="16"/>
      <c r="Q24" s="341"/>
      <c r="R24" s="16"/>
      <c r="S24" s="21"/>
    </row>
    <row r="25" spans="1:19" x14ac:dyDescent="0.25">
      <c r="A25" s="3">
        <v>18</v>
      </c>
      <c r="B25" s="18"/>
      <c r="C25" s="10"/>
      <c r="D25" s="10">
        <f t="shared" si="1"/>
        <v>0</v>
      </c>
      <c r="E25" s="14"/>
      <c r="F25" s="10"/>
      <c r="G25" s="16"/>
      <c r="H25" s="16"/>
      <c r="I25" s="341"/>
      <c r="J25" s="16"/>
      <c r="K25" s="341"/>
      <c r="L25" s="16"/>
      <c r="M25" s="341"/>
      <c r="N25" s="16"/>
      <c r="O25" s="341"/>
      <c r="P25" s="16"/>
      <c r="Q25" s="341"/>
      <c r="R25" s="16"/>
      <c r="S25" s="21"/>
    </row>
    <row r="26" spans="1:19" x14ac:dyDescent="0.25">
      <c r="A26" s="3">
        <v>19</v>
      </c>
      <c r="B26" s="18"/>
      <c r="C26" s="10"/>
      <c r="D26" s="10">
        <f t="shared" si="1"/>
        <v>0</v>
      </c>
      <c r="E26" s="14"/>
      <c r="F26" s="10"/>
      <c r="G26" s="16"/>
      <c r="H26" s="16"/>
      <c r="I26" s="341"/>
      <c r="J26" s="16"/>
      <c r="K26" s="341"/>
      <c r="L26" s="16"/>
      <c r="M26" s="341"/>
      <c r="N26" s="16"/>
      <c r="O26" s="341"/>
      <c r="P26" s="16"/>
      <c r="Q26" s="341"/>
      <c r="R26" s="16"/>
      <c r="S26" s="21"/>
    </row>
    <row r="27" spans="1:19" x14ac:dyDescent="0.25">
      <c r="A27" s="3">
        <v>20</v>
      </c>
      <c r="B27" s="18"/>
      <c r="C27" s="10"/>
      <c r="D27" s="10">
        <f t="shared" si="1"/>
        <v>0</v>
      </c>
      <c r="E27" s="14"/>
      <c r="F27" s="10"/>
      <c r="G27" s="16"/>
      <c r="H27" s="16"/>
      <c r="I27" s="341"/>
      <c r="J27" s="16"/>
      <c r="K27" s="341"/>
      <c r="L27" s="16"/>
      <c r="M27" s="341"/>
      <c r="N27" s="16"/>
      <c r="O27" s="341"/>
      <c r="P27" s="16"/>
      <c r="Q27" s="341"/>
      <c r="R27" s="16"/>
      <c r="S27" s="21"/>
    </row>
    <row r="28" spans="1:19" hidden="1" x14ac:dyDescent="0.25">
      <c r="A28" s="3">
        <v>21</v>
      </c>
      <c r="B28" s="18"/>
      <c r="C28" s="10"/>
      <c r="D28" s="10">
        <f t="shared" si="1"/>
        <v>0</v>
      </c>
      <c r="E28" s="14"/>
      <c r="F28" s="10"/>
      <c r="G28" s="16"/>
      <c r="H28" s="16"/>
      <c r="I28" s="341"/>
      <c r="J28" s="16"/>
      <c r="K28" s="341"/>
      <c r="L28" s="16"/>
      <c r="M28" s="341"/>
      <c r="N28" s="16"/>
      <c r="O28" s="341"/>
      <c r="P28" s="16"/>
      <c r="Q28" s="341"/>
      <c r="R28" s="16"/>
      <c r="S28" s="21"/>
    </row>
    <row r="29" spans="1:19" hidden="1" x14ac:dyDescent="0.25">
      <c r="A29" s="3">
        <v>22</v>
      </c>
      <c r="B29" s="18"/>
      <c r="C29" s="10"/>
      <c r="D29" s="10">
        <f t="shared" si="1"/>
        <v>0</v>
      </c>
      <c r="E29" s="14"/>
      <c r="F29" s="10"/>
      <c r="G29" s="16"/>
      <c r="H29" s="16"/>
      <c r="I29" s="341"/>
      <c r="J29" s="16"/>
      <c r="K29" s="341"/>
      <c r="L29" s="16"/>
      <c r="M29" s="341"/>
      <c r="N29" s="16"/>
      <c r="O29" s="341"/>
      <c r="P29" s="16"/>
      <c r="Q29" s="341"/>
      <c r="R29" s="16"/>
      <c r="S29" s="21"/>
    </row>
    <row r="30" spans="1:19" hidden="1" x14ac:dyDescent="0.25">
      <c r="A30" s="3">
        <v>23</v>
      </c>
      <c r="B30" s="18"/>
      <c r="C30" s="10"/>
      <c r="D30" s="10">
        <f t="shared" si="1"/>
        <v>0</v>
      </c>
      <c r="E30" s="14"/>
      <c r="F30" s="10"/>
      <c r="G30" s="16"/>
      <c r="H30" s="16"/>
      <c r="I30" s="341"/>
      <c r="J30" s="16"/>
      <c r="K30" s="341"/>
      <c r="L30" s="16"/>
      <c r="M30" s="341"/>
      <c r="N30" s="16"/>
      <c r="O30" s="341"/>
      <c r="P30" s="16"/>
      <c r="Q30" s="341"/>
      <c r="R30" s="16"/>
      <c r="S30" s="21"/>
    </row>
    <row r="31" spans="1:19" hidden="1" x14ac:dyDescent="0.25">
      <c r="A31" s="3">
        <v>24</v>
      </c>
      <c r="B31" s="18"/>
      <c r="C31" s="10"/>
      <c r="D31" s="10">
        <f t="shared" si="1"/>
        <v>0</v>
      </c>
      <c r="E31" s="14"/>
      <c r="F31" s="10"/>
      <c r="G31" s="16"/>
      <c r="H31" s="16"/>
      <c r="I31" s="341"/>
      <c r="J31" s="16"/>
      <c r="K31" s="341"/>
      <c r="L31" s="16"/>
      <c r="M31" s="341"/>
      <c r="N31" s="16"/>
      <c r="O31" s="341"/>
      <c r="P31" s="16"/>
      <c r="Q31" s="341"/>
      <c r="R31" s="16"/>
      <c r="S31" s="21"/>
    </row>
    <row r="32" spans="1:19" hidden="1" x14ac:dyDescent="0.25">
      <c r="A32" s="3">
        <v>25</v>
      </c>
      <c r="B32" s="18"/>
      <c r="C32" s="10"/>
      <c r="D32" s="10">
        <f t="shared" si="1"/>
        <v>0</v>
      </c>
      <c r="E32" s="14"/>
      <c r="F32" s="10"/>
      <c r="G32" s="16"/>
      <c r="H32" s="16"/>
      <c r="I32" s="341"/>
      <c r="J32" s="16"/>
      <c r="K32" s="341"/>
      <c r="L32" s="16"/>
      <c r="M32" s="341"/>
      <c r="N32" s="16"/>
      <c r="O32" s="341"/>
      <c r="P32" s="16"/>
      <c r="Q32" s="341"/>
      <c r="R32" s="16"/>
      <c r="S32" s="21"/>
    </row>
    <row r="33" spans="1:19" hidden="1" x14ac:dyDescent="0.25">
      <c r="A33" s="3">
        <v>26</v>
      </c>
      <c r="B33" s="18"/>
      <c r="C33" s="10"/>
      <c r="D33" s="10">
        <f t="shared" si="1"/>
        <v>0</v>
      </c>
      <c r="E33" s="14"/>
      <c r="F33" s="10"/>
      <c r="G33" s="16"/>
      <c r="H33" s="16"/>
      <c r="I33" s="341"/>
      <c r="J33" s="16"/>
      <c r="K33" s="341"/>
      <c r="L33" s="16"/>
      <c r="M33" s="341"/>
      <c r="N33" s="16"/>
      <c r="O33" s="341"/>
      <c r="P33" s="16"/>
      <c r="Q33" s="341"/>
      <c r="R33" s="16"/>
      <c r="S33" s="21"/>
    </row>
    <row r="34" spans="1:19" hidden="1" x14ac:dyDescent="0.25">
      <c r="A34" s="3">
        <v>27</v>
      </c>
      <c r="B34" s="18"/>
      <c r="C34" s="10"/>
      <c r="D34" s="10">
        <f t="shared" si="1"/>
        <v>0</v>
      </c>
      <c r="E34" s="14"/>
      <c r="F34" s="10"/>
      <c r="G34" s="16"/>
      <c r="H34" s="16"/>
      <c r="I34" s="341"/>
      <c r="J34" s="16"/>
      <c r="K34" s="341"/>
      <c r="L34" s="16"/>
      <c r="M34" s="341"/>
      <c r="N34" s="16"/>
      <c r="O34" s="341"/>
      <c r="P34" s="16"/>
      <c r="Q34" s="341"/>
      <c r="R34" s="16"/>
      <c r="S34" s="21"/>
    </row>
    <row r="35" spans="1:19" hidden="1" x14ac:dyDescent="0.25">
      <c r="A35" s="3">
        <v>28</v>
      </c>
      <c r="B35" s="18"/>
      <c r="C35" s="10"/>
      <c r="D35" s="10">
        <f t="shared" si="1"/>
        <v>0</v>
      </c>
      <c r="E35" s="14"/>
      <c r="F35" s="10"/>
      <c r="G35" s="16"/>
      <c r="H35" s="16"/>
      <c r="I35" s="341"/>
      <c r="J35" s="16"/>
      <c r="K35" s="341"/>
      <c r="L35" s="16"/>
      <c r="M35" s="341"/>
      <c r="N35" s="16"/>
      <c r="O35" s="341"/>
      <c r="P35" s="16"/>
      <c r="Q35" s="341"/>
      <c r="R35" s="16"/>
      <c r="S35" s="21"/>
    </row>
    <row r="36" spans="1:19" hidden="1" x14ac:dyDescent="0.25">
      <c r="A36" s="3">
        <v>29</v>
      </c>
      <c r="B36" s="18"/>
      <c r="C36" s="10"/>
      <c r="D36" s="10">
        <f t="shared" si="1"/>
        <v>0</v>
      </c>
      <c r="E36" s="14"/>
      <c r="F36" s="10"/>
      <c r="G36" s="16"/>
      <c r="H36" s="16"/>
      <c r="I36" s="341"/>
      <c r="J36" s="16"/>
      <c r="K36" s="341"/>
      <c r="L36" s="16"/>
      <c r="M36" s="341"/>
      <c r="N36" s="16"/>
      <c r="O36" s="341"/>
      <c r="P36" s="16"/>
      <c r="Q36" s="341"/>
      <c r="R36" s="16"/>
      <c r="S36" s="21"/>
    </row>
    <row r="37" spans="1:19" hidden="1" x14ac:dyDescent="0.25">
      <c r="A37" s="3">
        <v>30</v>
      </c>
      <c r="B37" s="18"/>
      <c r="C37" s="10"/>
      <c r="D37" s="10">
        <f t="shared" si="1"/>
        <v>0</v>
      </c>
      <c r="E37" s="14"/>
      <c r="F37" s="10"/>
      <c r="G37" s="16"/>
      <c r="H37" s="16"/>
      <c r="I37" s="341"/>
      <c r="J37" s="16"/>
      <c r="K37" s="341"/>
      <c r="L37" s="16"/>
      <c r="M37" s="341"/>
      <c r="N37" s="16"/>
      <c r="O37" s="341"/>
      <c r="P37" s="16"/>
      <c r="Q37" s="341"/>
      <c r="R37" s="16"/>
      <c r="S37" s="21"/>
    </row>
    <row r="38" spans="1:19" hidden="1" x14ac:dyDescent="0.25">
      <c r="A38" s="3">
        <v>31</v>
      </c>
      <c r="B38" s="18"/>
      <c r="C38" s="10"/>
      <c r="D38" s="10">
        <f t="shared" si="1"/>
        <v>0</v>
      </c>
      <c r="E38" s="14"/>
      <c r="F38" s="10"/>
      <c r="G38" s="16"/>
      <c r="H38" s="16"/>
      <c r="I38" s="341"/>
      <c r="J38" s="16"/>
      <c r="K38" s="341"/>
      <c r="L38" s="16"/>
      <c r="M38" s="341"/>
      <c r="N38" s="16"/>
      <c r="O38" s="341"/>
      <c r="P38" s="16"/>
      <c r="Q38" s="341"/>
      <c r="R38" s="16"/>
      <c r="S38" s="21"/>
    </row>
    <row r="39" spans="1:19" hidden="1" x14ac:dyDescent="0.25">
      <c r="A39" s="3">
        <v>32</v>
      </c>
      <c r="B39" s="18"/>
      <c r="C39" s="10"/>
      <c r="D39" s="10">
        <f t="shared" si="1"/>
        <v>0</v>
      </c>
      <c r="E39" s="14"/>
      <c r="F39" s="10"/>
      <c r="G39" s="16"/>
      <c r="H39" s="16"/>
      <c r="I39" s="341"/>
      <c r="J39" s="16"/>
      <c r="K39" s="341"/>
      <c r="L39" s="16"/>
      <c r="M39" s="341"/>
      <c r="N39" s="16"/>
      <c r="O39" s="341"/>
      <c r="P39" s="16"/>
      <c r="Q39" s="341"/>
      <c r="R39" s="16"/>
      <c r="S39" s="21"/>
    </row>
    <row r="40" spans="1:19" hidden="1" x14ac:dyDescent="0.25">
      <c r="A40" s="3">
        <v>33</v>
      </c>
      <c r="B40" s="18"/>
      <c r="C40" s="10"/>
      <c r="D40" s="10">
        <f t="shared" si="1"/>
        <v>0</v>
      </c>
      <c r="E40" s="14"/>
      <c r="F40" s="10"/>
      <c r="G40" s="16"/>
      <c r="H40" s="16"/>
      <c r="I40" s="341"/>
      <c r="J40" s="16"/>
      <c r="K40" s="341"/>
      <c r="L40" s="16"/>
      <c r="M40" s="341"/>
      <c r="N40" s="16"/>
      <c r="O40" s="341"/>
      <c r="P40" s="16"/>
      <c r="Q40" s="341"/>
      <c r="R40" s="16"/>
      <c r="S40" s="21"/>
    </row>
    <row r="41" spans="1:19" hidden="1" x14ac:dyDescent="0.25">
      <c r="A41" s="3">
        <v>34</v>
      </c>
      <c r="B41" s="18"/>
      <c r="C41" s="10"/>
      <c r="D41" s="10">
        <f t="shared" si="1"/>
        <v>0</v>
      </c>
      <c r="E41" s="14"/>
      <c r="F41" s="10"/>
      <c r="G41" s="16"/>
      <c r="H41" s="16"/>
      <c r="I41" s="341"/>
      <c r="J41" s="16"/>
      <c r="K41" s="341"/>
      <c r="L41" s="16"/>
      <c r="M41" s="341"/>
      <c r="N41" s="16"/>
      <c r="O41" s="341"/>
      <c r="P41" s="16"/>
      <c r="Q41" s="341"/>
      <c r="R41" s="16"/>
      <c r="S41" s="21"/>
    </row>
    <row r="42" spans="1:19" hidden="1" x14ac:dyDescent="0.25">
      <c r="A42" s="3">
        <v>35</v>
      </c>
      <c r="B42" s="18"/>
      <c r="C42" s="10"/>
      <c r="D42" s="10">
        <f t="shared" si="1"/>
        <v>0</v>
      </c>
      <c r="E42" s="14"/>
      <c r="F42" s="10"/>
      <c r="G42" s="16"/>
      <c r="H42" s="16"/>
      <c r="I42" s="341"/>
      <c r="J42" s="16"/>
      <c r="K42" s="341"/>
      <c r="L42" s="16"/>
      <c r="M42" s="341"/>
      <c r="N42" s="16"/>
      <c r="O42" s="341"/>
      <c r="P42" s="16"/>
      <c r="Q42" s="341"/>
      <c r="R42" s="16"/>
      <c r="S42" s="21"/>
    </row>
    <row r="43" spans="1:19" hidden="1" x14ac:dyDescent="0.25">
      <c r="A43" s="3">
        <v>36</v>
      </c>
      <c r="B43" s="18"/>
      <c r="C43" s="10"/>
      <c r="D43" s="10">
        <f t="shared" si="1"/>
        <v>0</v>
      </c>
      <c r="E43" s="14"/>
      <c r="F43" s="10"/>
      <c r="G43" s="16"/>
      <c r="H43" s="16"/>
      <c r="I43" s="341"/>
      <c r="J43" s="16"/>
      <c r="K43" s="341"/>
      <c r="L43" s="16"/>
      <c r="M43" s="341"/>
      <c r="N43" s="16"/>
      <c r="O43" s="341"/>
      <c r="P43" s="16"/>
      <c r="Q43" s="341"/>
      <c r="R43" s="16"/>
      <c r="S43" s="21"/>
    </row>
    <row r="44" spans="1:19" ht="30" customHeight="1" thickBot="1" x14ac:dyDescent="0.3">
      <c r="A44" s="376"/>
      <c r="B44" s="377">
        <f>SUM(B6:B43)</f>
        <v>245</v>
      </c>
      <c r="C44" s="340">
        <f>SUM(C6:C43)</f>
        <v>266715</v>
      </c>
      <c r="D44" s="340">
        <f>SUM(D6:D43)</f>
        <v>594335</v>
      </c>
      <c r="E44" s="378"/>
      <c r="F44" s="340">
        <f>SUM(F6:F43)</f>
        <v>594335</v>
      </c>
      <c r="G44" s="378"/>
      <c r="H44" s="135">
        <f t="shared" ref="H44:Q44" si="2">SUM(H6:H23)</f>
        <v>50</v>
      </c>
      <c r="I44" s="373">
        <f t="shared" si="2"/>
        <v>325035</v>
      </c>
      <c r="J44" s="106">
        <f t="shared" si="2"/>
        <v>75</v>
      </c>
      <c r="K44" s="191">
        <f t="shared" si="2"/>
        <v>106400</v>
      </c>
      <c r="L44" s="108">
        <f t="shared" si="2"/>
        <v>85</v>
      </c>
      <c r="M44" s="187">
        <f t="shared" si="2"/>
        <v>122400</v>
      </c>
      <c r="N44" s="152">
        <f t="shared" si="2"/>
        <v>84</v>
      </c>
      <c r="O44" s="374">
        <f t="shared" si="2"/>
        <v>5320</v>
      </c>
      <c r="P44" s="137">
        <f t="shared" si="2"/>
        <v>546</v>
      </c>
      <c r="Q44" s="375">
        <f t="shared" si="2"/>
        <v>34580</v>
      </c>
      <c r="R44" s="16">
        <f>SUM(R6:R43)</f>
        <v>0</v>
      </c>
      <c r="S44" s="21">
        <f>SUM(S6:S43)</f>
        <v>0</v>
      </c>
    </row>
    <row r="45" spans="1:19" ht="21.75" thickBot="1" x14ac:dyDescent="0.4">
      <c r="A45" s="404" t="s">
        <v>16</v>
      </c>
      <c r="B45" s="405"/>
      <c r="C45" s="406"/>
      <c r="D45" s="407">
        <f>F44-D44</f>
        <v>0</v>
      </c>
      <c r="E45" s="408"/>
      <c r="F45" s="408"/>
      <c r="G45" s="409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2"/>
    </row>
  </sheetData>
  <mergeCells count="12">
    <mergeCell ref="G2:H2"/>
    <mergeCell ref="G4:G5"/>
    <mergeCell ref="H4:S4"/>
    <mergeCell ref="A45:C45"/>
    <mergeCell ref="D45:G45"/>
    <mergeCell ref="A4:A5"/>
    <mergeCell ref="B4:B5"/>
    <mergeCell ref="C4:C5"/>
    <mergeCell ref="D4:D5"/>
    <mergeCell ref="E4:E5"/>
    <mergeCell ref="F4:F5"/>
    <mergeCell ref="I2:L2"/>
  </mergeCells>
  <pageMargins left="0.7" right="0.7" top="0.75" bottom="0.75" header="0.3" footer="0.3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60"/>
  <sheetViews>
    <sheetView rightToLeft="1" zoomScale="70" zoomScaleNormal="70" workbookViewId="0">
      <pane xSplit="10" ySplit="6" topLeftCell="K28" activePane="bottomRight" state="frozen"/>
      <selection pane="topRight" activeCell="K1" sqref="K1"/>
      <selection pane="bottomLeft" activeCell="A7" sqref="A7"/>
      <selection pane="bottomRight" activeCell="B31" sqref="B31"/>
    </sheetView>
  </sheetViews>
  <sheetFormatPr defaultColWidth="8.7109375" defaultRowHeight="15" x14ac:dyDescent="0.25"/>
  <cols>
    <col min="1" max="1" width="4.7109375" style="1" customWidth="1"/>
    <col min="2" max="2" width="15.42578125" style="1" customWidth="1"/>
    <col min="3" max="3" width="13.85546875" style="1" bestFit="1" customWidth="1"/>
    <col min="4" max="4" width="15.42578125" style="5" bestFit="1" customWidth="1"/>
    <col min="5" max="5" width="15.140625" style="5" customWidth="1"/>
    <col min="6" max="6" width="13.42578125" style="5" hidden="1" customWidth="1"/>
    <col min="7" max="8" width="10.140625" style="116" hidden="1" customWidth="1"/>
    <col min="9" max="9" width="15.5703125" style="5" bestFit="1" customWidth="1"/>
    <col min="10" max="10" width="17.7109375" style="5" customWidth="1"/>
    <col min="11" max="11" width="7.140625" style="5" customWidth="1"/>
    <col min="12" max="12" width="9.7109375" style="5" customWidth="1"/>
    <col min="13" max="13" width="13.42578125" style="5" customWidth="1"/>
    <col min="14" max="14" width="9.42578125" style="5" customWidth="1"/>
    <col min="15" max="15" width="15.85546875" style="5" customWidth="1"/>
    <col min="16" max="16" width="9.42578125" style="5" customWidth="1"/>
    <col min="17" max="17" width="15" style="5" bestFit="1" customWidth="1"/>
    <col min="18" max="18" width="13.42578125" style="5" customWidth="1"/>
    <col min="19" max="19" width="13.140625" style="5" customWidth="1"/>
    <col min="20" max="20" width="6.5703125" style="5" customWidth="1"/>
    <col min="21" max="21" width="13.5703125" style="5" customWidth="1"/>
    <col min="22" max="22" width="7.140625" style="5" customWidth="1"/>
    <col min="23" max="23" width="12.5703125" style="5" bestFit="1" customWidth="1"/>
    <col min="24" max="24" width="15" style="5" bestFit="1" customWidth="1"/>
    <col min="25" max="16384" width="8.7109375" style="1"/>
  </cols>
  <sheetData>
    <row r="3" spans="1:24" ht="51.75" customHeight="1" thickBot="1" x14ac:dyDescent="0.3">
      <c r="C3" s="1" t="s">
        <v>489</v>
      </c>
    </row>
    <row r="4" spans="1:24" ht="15.75" thickTop="1" x14ac:dyDescent="0.25">
      <c r="A4" s="416" t="s">
        <v>0</v>
      </c>
      <c r="B4" s="399" t="s">
        <v>1</v>
      </c>
      <c r="C4" s="399" t="s">
        <v>2</v>
      </c>
      <c r="D4" s="401" t="s">
        <v>3</v>
      </c>
      <c r="E4" s="401" t="s">
        <v>18</v>
      </c>
      <c r="F4" s="401" t="s">
        <v>15</v>
      </c>
      <c r="G4" s="419" t="s">
        <v>248</v>
      </c>
      <c r="H4" s="401" t="s">
        <v>17</v>
      </c>
      <c r="I4" s="401" t="s">
        <v>488</v>
      </c>
      <c r="J4" s="401" t="s">
        <v>67</v>
      </c>
      <c r="K4" s="401" t="s">
        <v>14</v>
      </c>
      <c r="L4" s="401"/>
      <c r="M4" s="401"/>
      <c r="N4" s="401"/>
      <c r="O4" s="401"/>
      <c r="P4" s="401"/>
      <c r="Q4" s="401"/>
      <c r="R4" s="401"/>
      <c r="S4" s="401"/>
      <c r="T4" s="401"/>
      <c r="U4" s="401"/>
      <c r="V4" s="401"/>
      <c r="W4" s="291"/>
      <c r="X4" s="314"/>
    </row>
    <row r="5" spans="1:24" x14ac:dyDescent="0.25">
      <c r="A5" s="417"/>
      <c r="B5" s="418"/>
      <c r="C5" s="418"/>
      <c r="D5" s="412"/>
      <c r="E5" s="412"/>
      <c r="F5" s="412"/>
      <c r="G5" s="420"/>
      <c r="H5" s="412"/>
      <c r="I5" s="412"/>
      <c r="J5" s="412"/>
      <c r="K5" s="293" t="s">
        <v>4</v>
      </c>
      <c r="L5" s="295" t="s">
        <v>5</v>
      </c>
      <c r="M5" s="295" t="s">
        <v>5</v>
      </c>
      <c r="N5" s="191" t="s">
        <v>7</v>
      </c>
      <c r="O5" s="191" t="s">
        <v>7</v>
      </c>
      <c r="P5" s="187" t="s">
        <v>8</v>
      </c>
      <c r="Q5" s="187" t="s">
        <v>8</v>
      </c>
      <c r="R5" s="298" t="s">
        <v>10</v>
      </c>
      <c r="S5" s="298" t="s">
        <v>10</v>
      </c>
      <c r="T5" s="307" t="s">
        <v>12</v>
      </c>
      <c r="U5" s="307" t="s">
        <v>12</v>
      </c>
      <c r="V5" s="293"/>
      <c r="W5" s="307" t="s">
        <v>482</v>
      </c>
      <c r="X5" s="313" t="s">
        <v>482</v>
      </c>
    </row>
    <row r="6" spans="1:24" x14ac:dyDescent="0.25">
      <c r="A6" s="292">
        <v>1</v>
      </c>
      <c r="B6" s="315"/>
      <c r="C6" s="316">
        <v>1219550</v>
      </c>
      <c r="D6" s="316">
        <f>B6*C6</f>
        <v>0</v>
      </c>
      <c r="E6" s="317"/>
      <c r="F6" s="316"/>
      <c r="G6" s="317"/>
      <c r="H6" s="317"/>
      <c r="I6" s="316"/>
      <c r="J6" s="318" t="s">
        <v>30</v>
      </c>
      <c r="K6" s="318"/>
      <c r="L6" s="318"/>
      <c r="M6" s="318"/>
      <c r="N6" s="318"/>
      <c r="O6" s="316"/>
      <c r="P6" s="318"/>
      <c r="Q6" s="316"/>
      <c r="R6" s="318"/>
      <c r="S6" s="316"/>
      <c r="T6" s="318"/>
      <c r="U6" s="316"/>
      <c r="V6" s="318"/>
      <c r="W6" s="318"/>
      <c r="X6" s="319"/>
    </row>
    <row r="7" spans="1:24" x14ac:dyDescent="0.25">
      <c r="A7" s="292">
        <v>2</v>
      </c>
      <c r="B7" s="107">
        <v>1</v>
      </c>
      <c r="C7" s="293">
        <v>323745</v>
      </c>
      <c r="D7" s="293">
        <f t="shared" ref="D7:D8" si="0">B7*C7</f>
        <v>323745</v>
      </c>
      <c r="E7" s="14"/>
      <c r="F7" s="117"/>
      <c r="G7" s="118"/>
      <c r="H7" s="118"/>
      <c r="I7" s="293" t="s">
        <v>26</v>
      </c>
      <c r="J7" s="106"/>
      <c r="K7" s="16"/>
      <c r="L7" s="16"/>
      <c r="M7" s="16"/>
      <c r="N7" s="107">
        <f t="shared" ref="N7:N8" si="1">B7</f>
        <v>1</v>
      </c>
      <c r="O7" s="191">
        <f t="shared" ref="O7:O8" si="2">D7</f>
        <v>323745</v>
      </c>
      <c r="P7" s="16"/>
      <c r="Q7" s="293"/>
      <c r="R7" s="16"/>
      <c r="S7" s="293"/>
      <c r="T7" s="16"/>
      <c r="U7" s="294"/>
      <c r="V7" s="16"/>
      <c r="W7" s="16"/>
      <c r="X7" s="308"/>
    </row>
    <row r="8" spans="1:24" x14ac:dyDescent="0.25">
      <c r="A8" s="292">
        <v>3</v>
      </c>
      <c r="B8" s="107">
        <v>25</v>
      </c>
      <c r="C8" s="293">
        <v>95</v>
      </c>
      <c r="D8" s="293">
        <f t="shared" si="0"/>
        <v>2375</v>
      </c>
      <c r="E8" s="14">
        <v>44769</v>
      </c>
      <c r="F8" s="117"/>
      <c r="G8" s="118"/>
      <c r="H8" s="118"/>
      <c r="I8" s="293" t="s">
        <v>371</v>
      </c>
      <c r="J8" s="106" t="s">
        <v>282</v>
      </c>
      <c r="K8" s="16"/>
      <c r="L8" s="16"/>
      <c r="M8" s="16"/>
      <c r="N8" s="107">
        <f t="shared" si="1"/>
        <v>25</v>
      </c>
      <c r="O8" s="191">
        <f t="shared" si="2"/>
        <v>2375</v>
      </c>
      <c r="P8" s="16"/>
      <c r="Q8" s="293"/>
      <c r="R8" s="16"/>
      <c r="S8" s="293"/>
      <c r="T8" s="16"/>
      <c r="U8" s="294"/>
      <c r="V8" s="16"/>
      <c r="W8" s="16"/>
      <c r="X8" s="308"/>
    </row>
    <row r="9" spans="1:24" x14ac:dyDescent="0.25">
      <c r="A9" s="292">
        <v>4</v>
      </c>
      <c r="B9" s="107">
        <v>42</v>
      </c>
      <c r="C9" s="293">
        <v>250</v>
      </c>
      <c r="D9" s="293">
        <f t="shared" ref="D9:D257" si="3">B9*C9</f>
        <v>10500</v>
      </c>
      <c r="E9" s="14" t="s">
        <v>29</v>
      </c>
      <c r="F9" s="117"/>
      <c r="G9" s="118"/>
      <c r="H9" s="118"/>
      <c r="I9" s="293" t="s">
        <v>372</v>
      </c>
      <c r="J9" s="106" t="s">
        <v>224</v>
      </c>
      <c r="K9" s="16"/>
      <c r="L9" s="16"/>
      <c r="M9" s="16"/>
      <c r="N9" s="107">
        <f t="shared" ref="N9:N44" si="4">B9</f>
        <v>42</v>
      </c>
      <c r="O9" s="191">
        <f t="shared" ref="O9:O44" si="5">D9</f>
        <v>10500</v>
      </c>
      <c r="P9" s="16"/>
      <c r="Q9" s="293"/>
      <c r="R9" s="16"/>
      <c r="S9" s="293"/>
      <c r="T9" s="16"/>
      <c r="U9" s="294"/>
      <c r="V9" s="16"/>
      <c r="W9" s="16"/>
      <c r="X9" s="308"/>
    </row>
    <row r="10" spans="1:24" x14ac:dyDescent="0.25">
      <c r="A10" s="292">
        <v>5</v>
      </c>
      <c r="B10" s="107">
        <v>10</v>
      </c>
      <c r="C10" s="293">
        <v>95</v>
      </c>
      <c r="D10" s="293">
        <f t="shared" si="3"/>
        <v>950</v>
      </c>
      <c r="E10" s="14">
        <v>44769</v>
      </c>
      <c r="F10" s="117"/>
      <c r="G10" s="118"/>
      <c r="H10" s="118"/>
      <c r="I10" s="293" t="s">
        <v>371</v>
      </c>
      <c r="J10" s="106" t="s">
        <v>42</v>
      </c>
      <c r="K10" s="16"/>
      <c r="L10" s="16"/>
      <c r="M10" s="16"/>
      <c r="N10" s="107">
        <f t="shared" si="4"/>
        <v>10</v>
      </c>
      <c r="O10" s="191">
        <f t="shared" si="5"/>
        <v>950</v>
      </c>
      <c r="P10" s="16"/>
      <c r="Q10" s="293"/>
      <c r="R10" s="16"/>
      <c r="S10" s="293"/>
      <c r="T10" s="16"/>
      <c r="U10" s="294"/>
      <c r="V10" s="16"/>
      <c r="W10" s="16"/>
      <c r="X10" s="308"/>
    </row>
    <row r="11" spans="1:24" x14ac:dyDescent="0.25">
      <c r="A11" s="292">
        <v>6</v>
      </c>
      <c r="B11" s="107">
        <v>57</v>
      </c>
      <c r="C11" s="293">
        <v>95</v>
      </c>
      <c r="D11" s="293">
        <f t="shared" si="3"/>
        <v>5415</v>
      </c>
      <c r="E11" s="14">
        <v>44777</v>
      </c>
      <c r="F11" s="117"/>
      <c r="G11" s="118"/>
      <c r="H11" s="118"/>
      <c r="I11" s="293" t="s">
        <v>371</v>
      </c>
      <c r="J11" s="106" t="s">
        <v>225</v>
      </c>
      <c r="K11" s="16"/>
      <c r="L11" s="16"/>
      <c r="M11" s="16"/>
      <c r="N11" s="107">
        <f t="shared" si="4"/>
        <v>57</v>
      </c>
      <c r="O11" s="191">
        <f t="shared" si="5"/>
        <v>5415</v>
      </c>
      <c r="P11" s="16"/>
      <c r="Q11" s="293"/>
      <c r="R11" s="16"/>
      <c r="S11" s="293"/>
      <c r="T11" s="16"/>
      <c r="U11" s="294"/>
      <c r="V11" s="16"/>
      <c r="W11" s="16"/>
      <c r="X11" s="308"/>
    </row>
    <row r="12" spans="1:24" x14ac:dyDescent="0.25">
      <c r="A12" s="292">
        <v>7</v>
      </c>
      <c r="B12" s="107">
        <v>90</v>
      </c>
      <c r="C12" s="293">
        <v>250</v>
      </c>
      <c r="D12" s="293">
        <f t="shared" si="3"/>
        <v>22500</v>
      </c>
      <c r="E12" s="14">
        <v>44777</v>
      </c>
      <c r="F12" s="117"/>
      <c r="G12" s="118"/>
      <c r="H12" s="118"/>
      <c r="I12" s="293" t="s">
        <v>372</v>
      </c>
      <c r="J12" s="106" t="s">
        <v>225</v>
      </c>
      <c r="K12" s="16"/>
      <c r="L12" s="16"/>
      <c r="M12" s="16"/>
      <c r="N12" s="107">
        <f t="shared" si="4"/>
        <v>90</v>
      </c>
      <c r="O12" s="191">
        <f t="shared" si="5"/>
        <v>22500</v>
      </c>
      <c r="P12" s="16"/>
      <c r="Q12" s="293"/>
      <c r="R12" s="16"/>
      <c r="S12" s="293"/>
      <c r="T12" s="16"/>
      <c r="U12" s="294"/>
      <c r="V12" s="16"/>
      <c r="W12" s="16"/>
      <c r="X12" s="308"/>
    </row>
    <row r="13" spans="1:24" x14ac:dyDescent="0.25">
      <c r="A13" s="292">
        <v>8</v>
      </c>
      <c r="B13" s="107">
        <v>45</v>
      </c>
      <c r="C13" s="293">
        <v>250</v>
      </c>
      <c r="D13" s="293">
        <f t="shared" si="3"/>
        <v>11250</v>
      </c>
      <c r="E13" s="14">
        <v>44789</v>
      </c>
      <c r="F13" s="117"/>
      <c r="G13" s="118"/>
      <c r="H13" s="118"/>
      <c r="I13" s="293" t="s">
        <v>372</v>
      </c>
      <c r="J13" s="106" t="s">
        <v>226</v>
      </c>
      <c r="K13" s="16"/>
      <c r="L13" s="16"/>
      <c r="M13" s="16"/>
      <c r="N13" s="107">
        <f t="shared" si="4"/>
        <v>45</v>
      </c>
      <c r="O13" s="191">
        <f t="shared" si="5"/>
        <v>11250</v>
      </c>
      <c r="P13" s="16"/>
      <c r="Q13" s="293"/>
      <c r="R13" s="16"/>
      <c r="S13" s="293"/>
      <c r="T13" s="16"/>
      <c r="U13" s="294"/>
      <c r="V13" s="16"/>
      <c r="W13" s="16"/>
      <c r="X13" s="308"/>
    </row>
    <row r="14" spans="1:24" x14ac:dyDescent="0.25">
      <c r="A14" s="292">
        <v>9</v>
      </c>
      <c r="B14" s="107">
        <v>25</v>
      </c>
      <c r="C14" s="293">
        <v>95</v>
      </c>
      <c r="D14" s="293">
        <f t="shared" si="3"/>
        <v>2375</v>
      </c>
      <c r="E14" s="14">
        <v>44789</v>
      </c>
      <c r="F14" s="117"/>
      <c r="G14" s="118"/>
      <c r="H14" s="118"/>
      <c r="I14" s="293" t="s">
        <v>371</v>
      </c>
      <c r="J14" s="106" t="s">
        <v>226</v>
      </c>
      <c r="K14" s="16"/>
      <c r="L14" s="16"/>
      <c r="M14" s="16"/>
      <c r="N14" s="107">
        <f t="shared" si="4"/>
        <v>25</v>
      </c>
      <c r="O14" s="191">
        <f t="shared" si="5"/>
        <v>2375</v>
      </c>
      <c r="P14" s="16"/>
      <c r="Q14" s="293"/>
      <c r="R14" s="16"/>
      <c r="S14" s="293"/>
      <c r="T14" s="16"/>
      <c r="U14" s="294"/>
      <c r="V14" s="16"/>
      <c r="W14" s="16"/>
      <c r="X14" s="308"/>
    </row>
    <row r="15" spans="1:24" x14ac:dyDescent="0.25">
      <c r="A15" s="292">
        <v>10</v>
      </c>
      <c r="B15" s="107">
        <v>55</v>
      </c>
      <c r="C15" s="293">
        <v>95</v>
      </c>
      <c r="D15" s="293">
        <f t="shared" si="3"/>
        <v>5225</v>
      </c>
      <c r="E15" s="14">
        <v>44798</v>
      </c>
      <c r="F15" s="117"/>
      <c r="G15" s="118"/>
      <c r="H15" s="118"/>
      <c r="I15" s="293" t="s">
        <v>371</v>
      </c>
      <c r="J15" s="106" t="s">
        <v>231</v>
      </c>
      <c r="K15" s="16"/>
      <c r="L15" s="16"/>
      <c r="M15" s="16"/>
      <c r="N15" s="107">
        <f t="shared" si="4"/>
        <v>55</v>
      </c>
      <c r="O15" s="191">
        <f t="shared" si="5"/>
        <v>5225</v>
      </c>
      <c r="P15" s="16"/>
      <c r="Q15" s="293"/>
      <c r="R15" s="16"/>
      <c r="S15" s="293"/>
      <c r="T15" s="16"/>
      <c r="U15" s="294"/>
      <c r="V15" s="16"/>
      <c r="W15" s="16"/>
      <c r="X15" s="308"/>
    </row>
    <row r="16" spans="1:24" x14ac:dyDescent="0.25">
      <c r="A16" s="292">
        <v>11</v>
      </c>
      <c r="B16" s="107">
        <v>92</v>
      </c>
      <c r="C16" s="293">
        <v>260</v>
      </c>
      <c r="D16" s="293">
        <f t="shared" si="3"/>
        <v>23920</v>
      </c>
      <c r="E16" s="14">
        <v>44798</v>
      </c>
      <c r="F16" s="117"/>
      <c r="G16" s="118"/>
      <c r="H16" s="118"/>
      <c r="I16" s="293" t="s">
        <v>372</v>
      </c>
      <c r="J16" s="106" t="s">
        <v>231</v>
      </c>
      <c r="K16" s="16"/>
      <c r="L16" s="16"/>
      <c r="M16" s="16"/>
      <c r="N16" s="107">
        <f t="shared" si="4"/>
        <v>92</v>
      </c>
      <c r="O16" s="191">
        <f t="shared" si="5"/>
        <v>23920</v>
      </c>
      <c r="P16" s="16"/>
      <c r="Q16" s="293"/>
      <c r="R16" s="16"/>
      <c r="S16" s="293"/>
      <c r="T16" s="16"/>
      <c r="U16" s="294"/>
      <c r="V16" s="16"/>
      <c r="W16" s="16"/>
      <c r="X16" s="308"/>
    </row>
    <row r="17" spans="1:24" x14ac:dyDescent="0.25">
      <c r="A17" s="292">
        <v>12</v>
      </c>
      <c r="B17" s="107">
        <v>42</v>
      </c>
      <c r="C17" s="293">
        <v>260</v>
      </c>
      <c r="D17" s="293">
        <f t="shared" si="3"/>
        <v>10920</v>
      </c>
      <c r="E17" s="14">
        <v>44808</v>
      </c>
      <c r="F17" s="117"/>
      <c r="G17" s="118"/>
      <c r="H17" s="118"/>
      <c r="I17" s="293" t="s">
        <v>372</v>
      </c>
      <c r="J17" s="106" t="s">
        <v>232</v>
      </c>
      <c r="K17" s="16"/>
      <c r="L17" s="16"/>
      <c r="M17" s="16"/>
      <c r="N17" s="107">
        <f t="shared" si="4"/>
        <v>42</v>
      </c>
      <c r="O17" s="191">
        <f t="shared" si="5"/>
        <v>10920</v>
      </c>
      <c r="P17" s="16"/>
      <c r="Q17" s="293"/>
      <c r="R17" s="16"/>
      <c r="S17" s="293"/>
      <c r="T17" s="16"/>
      <c r="U17" s="294"/>
      <c r="V17" s="16"/>
      <c r="W17" s="16"/>
      <c r="X17" s="308"/>
    </row>
    <row r="18" spans="1:24" x14ac:dyDescent="0.25">
      <c r="A18" s="292">
        <v>13</v>
      </c>
      <c r="B18" s="107">
        <v>25</v>
      </c>
      <c r="C18" s="293">
        <v>95</v>
      </c>
      <c r="D18" s="293">
        <f t="shared" si="3"/>
        <v>2375</v>
      </c>
      <c r="E18" s="14">
        <v>44808</v>
      </c>
      <c r="F18" s="117"/>
      <c r="G18" s="118"/>
      <c r="H18" s="118"/>
      <c r="I18" s="293" t="s">
        <v>371</v>
      </c>
      <c r="J18" s="106" t="s">
        <v>232</v>
      </c>
      <c r="K18" s="16"/>
      <c r="L18" s="16"/>
      <c r="M18" s="16"/>
      <c r="N18" s="107">
        <f t="shared" si="4"/>
        <v>25</v>
      </c>
      <c r="O18" s="191">
        <f t="shared" si="5"/>
        <v>2375</v>
      </c>
      <c r="P18" s="16"/>
      <c r="Q18" s="293"/>
      <c r="R18" s="16"/>
      <c r="S18" s="293"/>
      <c r="T18" s="16"/>
      <c r="U18" s="294"/>
      <c r="V18" s="16"/>
      <c r="W18" s="16"/>
      <c r="X18" s="308"/>
    </row>
    <row r="19" spans="1:24" x14ac:dyDescent="0.25">
      <c r="A19" s="292">
        <v>14</v>
      </c>
      <c r="B19" s="107">
        <v>55</v>
      </c>
      <c r="C19" s="293">
        <v>95</v>
      </c>
      <c r="D19" s="293">
        <f t="shared" si="3"/>
        <v>5225</v>
      </c>
      <c r="E19" s="14">
        <v>44818</v>
      </c>
      <c r="F19" s="117"/>
      <c r="G19" s="118"/>
      <c r="H19" s="118"/>
      <c r="I19" s="293" t="s">
        <v>371</v>
      </c>
      <c r="J19" s="106" t="s">
        <v>235</v>
      </c>
      <c r="K19" s="16"/>
      <c r="L19" s="16"/>
      <c r="M19" s="16"/>
      <c r="N19" s="107">
        <f t="shared" si="4"/>
        <v>55</v>
      </c>
      <c r="O19" s="191">
        <f t="shared" si="5"/>
        <v>5225</v>
      </c>
      <c r="P19" s="16"/>
      <c r="Q19" s="293"/>
      <c r="R19" s="16"/>
      <c r="S19" s="293"/>
      <c r="T19" s="16"/>
      <c r="U19" s="294"/>
      <c r="V19" s="16"/>
      <c r="W19" s="16"/>
      <c r="X19" s="308"/>
    </row>
    <row r="20" spans="1:24" x14ac:dyDescent="0.25">
      <c r="A20" s="292">
        <v>15</v>
      </c>
      <c r="B20" s="107">
        <v>92</v>
      </c>
      <c r="C20" s="293">
        <v>260</v>
      </c>
      <c r="D20" s="293">
        <f t="shared" si="3"/>
        <v>23920</v>
      </c>
      <c r="E20" s="14">
        <v>44818</v>
      </c>
      <c r="F20" s="117"/>
      <c r="G20" s="118"/>
      <c r="H20" s="118"/>
      <c r="I20" s="293" t="s">
        <v>372</v>
      </c>
      <c r="J20" s="106" t="s">
        <v>235</v>
      </c>
      <c r="K20" s="16"/>
      <c r="L20" s="16"/>
      <c r="M20" s="16"/>
      <c r="N20" s="107">
        <f t="shared" si="4"/>
        <v>92</v>
      </c>
      <c r="O20" s="191">
        <f t="shared" si="5"/>
        <v>23920</v>
      </c>
      <c r="P20" s="16"/>
      <c r="Q20" s="293"/>
      <c r="R20" s="16"/>
      <c r="S20" s="293"/>
      <c r="T20" s="16"/>
      <c r="U20" s="294"/>
      <c r="V20" s="16"/>
      <c r="W20" s="16"/>
      <c r="X20" s="308"/>
    </row>
    <row r="21" spans="1:24" x14ac:dyDescent="0.25">
      <c r="A21" s="292">
        <v>16</v>
      </c>
      <c r="B21" s="107">
        <v>43</v>
      </c>
      <c r="C21" s="293">
        <v>275</v>
      </c>
      <c r="D21" s="293">
        <f t="shared" si="3"/>
        <v>11825</v>
      </c>
      <c r="E21" s="14">
        <v>44829</v>
      </c>
      <c r="F21" s="117"/>
      <c r="G21" s="118"/>
      <c r="H21" s="118"/>
      <c r="I21" s="293" t="s">
        <v>370</v>
      </c>
      <c r="J21" s="106" t="s">
        <v>234</v>
      </c>
      <c r="K21" s="16"/>
      <c r="L21" s="16"/>
      <c r="M21" s="16"/>
      <c r="N21" s="107">
        <f t="shared" si="4"/>
        <v>43</v>
      </c>
      <c r="O21" s="191">
        <f t="shared" si="5"/>
        <v>11825</v>
      </c>
      <c r="P21" s="16"/>
      <c r="Q21" s="293"/>
      <c r="R21" s="16"/>
      <c r="S21" s="293"/>
      <c r="T21" s="16"/>
      <c r="U21" s="294"/>
      <c r="V21" s="16"/>
      <c r="W21" s="16"/>
      <c r="X21" s="308"/>
    </row>
    <row r="22" spans="1:24" x14ac:dyDescent="0.25">
      <c r="A22" s="292">
        <v>17</v>
      </c>
      <c r="B22" s="107">
        <v>25</v>
      </c>
      <c r="C22" s="293">
        <v>95</v>
      </c>
      <c r="D22" s="293">
        <f t="shared" si="3"/>
        <v>2375</v>
      </c>
      <c r="E22" s="14">
        <v>44829</v>
      </c>
      <c r="F22" s="117"/>
      <c r="G22" s="118"/>
      <c r="H22" s="118"/>
      <c r="I22" s="293" t="s">
        <v>371</v>
      </c>
      <c r="J22" s="106" t="s">
        <v>234</v>
      </c>
      <c r="K22" s="16"/>
      <c r="L22" s="16"/>
      <c r="M22" s="16"/>
      <c r="N22" s="107">
        <f t="shared" si="4"/>
        <v>25</v>
      </c>
      <c r="O22" s="191">
        <f t="shared" si="5"/>
        <v>2375</v>
      </c>
      <c r="P22" s="16"/>
      <c r="Q22" s="293"/>
      <c r="R22" s="16"/>
      <c r="S22" s="293"/>
      <c r="T22" s="16"/>
      <c r="U22" s="294"/>
      <c r="V22" s="16"/>
      <c r="W22" s="16"/>
      <c r="X22" s="308"/>
    </row>
    <row r="23" spans="1:24" x14ac:dyDescent="0.25">
      <c r="A23" s="292">
        <v>18</v>
      </c>
      <c r="B23" s="107">
        <v>92</v>
      </c>
      <c r="C23" s="293">
        <v>275</v>
      </c>
      <c r="D23" s="293">
        <f t="shared" si="3"/>
        <v>25300</v>
      </c>
      <c r="E23" s="14">
        <v>44836</v>
      </c>
      <c r="F23" s="117"/>
      <c r="G23" s="118"/>
      <c r="H23" s="118"/>
      <c r="I23" s="293" t="s">
        <v>370</v>
      </c>
      <c r="J23" s="106" t="s">
        <v>233</v>
      </c>
      <c r="K23" s="16"/>
      <c r="L23" s="16"/>
      <c r="M23" s="16"/>
      <c r="N23" s="107">
        <f t="shared" si="4"/>
        <v>92</v>
      </c>
      <c r="O23" s="191">
        <f t="shared" si="5"/>
        <v>25300</v>
      </c>
      <c r="P23" s="16"/>
      <c r="Q23" s="293"/>
      <c r="R23" s="16"/>
      <c r="S23" s="293"/>
      <c r="T23" s="16"/>
      <c r="U23" s="294"/>
      <c r="V23" s="16"/>
      <c r="W23" s="16"/>
      <c r="X23" s="308"/>
    </row>
    <row r="24" spans="1:24" x14ac:dyDescent="0.25">
      <c r="A24" s="292">
        <v>19</v>
      </c>
      <c r="B24" s="107">
        <v>55</v>
      </c>
      <c r="C24" s="293">
        <v>95</v>
      </c>
      <c r="D24" s="293">
        <f t="shared" si="3"/>
        <v>5225</v>
      </c>
      <c r="E24" s="14">
        <v>44836</v>
      </c>
      <c r="F24" s="117"/>
      <c r="G24" s="118"/>
      <c r="H24" s="118"/>
      <c r="I24" s="293" t="s">
        <v>371</v>
      </c>
      <c r="J24" s="106" t="s">
        <v>233</v>
      </c>
      <c r="K24" s="16"/>
      <c r="L24" s="16"/>
      <c r="M24" s="16"/>
      <c r="N24" s="107">
        <f t="shared" si="4"/>
        <v>55</v>
      </c>
      <c r="O24" s="191">
        <f t="shared" si="5"/>
        <v>5225</v>
      </c>
      <c r="P24" s="16"/>
      <c r="Q24" s="293"/>
      <c r="R24" s="16"/>
      <c r="S24" s="293"/>
      <c r="T24" s="16"/>
      <c r="U24" s="294"/>
      <c r="V24" s="16"/>
      <c r="W24" s="16"/>
      <c r="X24" s="308"/>
    </row>
    <row r="25" spans="1:24" x14ac:dyDescent="0.25">
      <c r="A25" s="292">
        <v>20</v>
      </c>
      <c r="B25" s="107">
        <v>40</v>
      </c>
      <c r="C25" s="293">
        <v>275</v>
      </c>
      <c r="D25" s="293">
        <f t="shared" si="3"/>
        <v>11000</v>
      </c>
      <c r="E25" s="14">
        <v>44839</v>
      </c>
      <c r="F25" s="117"/>
      <c r="G25" s="118"/>
      <c r="H25" s="118"/>
      <c r="I25" s="293" t="s">
        <v>370</v>
      </c>
      <c r="J25" s="106" t="s">
        <v>269</v>
      </c>
      <c r="K25" s="16"/>
      <c r="L25" s="16"/>
      <c r="M25" s="16"/>
      <c r="N25" s="107">
        <f t="shared" si="4"/>
        <v>40</v>
      </c>
      <c r="O25" s="191">
        <f t="shared" si="5"/>
        <v>11000</v>
      </c>
      <c r="P25" s="16"/>
      <c r="Q25" s="293"/>
      <c r="R25" s="16"/>
      <c r="S25" s="293"/>
      <c r="T25" s="16"/>
      <c r="U25" s="294"/>
      <c r="V25" s="16"/>
      <c r="W25" s="16"/>
      <c r="X25" s="308"/>
    </row>
    <row r="26" spans="1:24" x14ac:dyDescent="0.25">
      <c r="A26" s="292">
        <v>21</v>
      </c>
      <c r="B26" s="107">
        <v>25</v>
      </c>
      <c r="C26" s="293">
        <v>95</v>
      </c>
      <c r="D26" s="293">
        <f t="shared" si="3"/>
        <v>2375</v>
      </c>
      <c r="E26" s="14">
        <v>44839</v>
      </c>
      <c r="F26" s="117"/>
      <c r="G26" s="118"/>
      <c r="H26" s="118"/>
      <c r="I26" s="293" t="s">
        <v>371</v>
      </c>
      <c r="J26" s="106" t="s">
        <v>269</v>
      </c>
      <c r="K26" s="16"/>
      <c r="L26" s="16"/>
      <c r="M26" s="16"/>
      <c r="N26" s="107">
        <f t="shared" si="4"/>
        <v>25</v>
      </c>
      <c r="O26" s="191">
        <f t="shared" si="5"/>
        <v>2375</v>
      </c>
      <c r="P26" s="16"/>
      <c r="Q26" s="293"/>
      <c r="R26" s="16"/>
      <c r="S26" s="293"/>
      <c r="T26" s="16"/>
      <c r="U26" s="294"/>
      <c r="V26" s="16"/>
      <c r="W26" s="16"/>
      <c r="X26" s="308"/>
    </row>
    <row r="27" spans="1:24" x14ac:dyDescent="0.25">
      <c r="A27" s="292">
        <v>22</v>
      </c>
      <c r="B27" s="107">
        <v>92</v>
      </c>
      <c r="C27" s="293">
        <v>275</v>
      </c>
      <c r="D27" s="293">
        <f t="shared" si="3"/>
        <v>25300</v>
      </c>
      <c r="E27" s="14">
        <v>44866</v>
      </c>
      <c r="F27" s="117"/>
      <c r="G27" s="118"/>
      <c r="H27" s="118"/>
      <c r="I27" s="293" t="s">
        <v>370</v>
      </c>
      <c r="J27" s="106" t="s">
        <v>373</v>
      </c>
      <c r="K27" s="16"/>
      <c r="L27" s="16"/>
      <c r="M27" s="16"/>
      <c r="N27" s="107">
        <f t="shared" si="4"/>
        <v>92</v>
      </c>
      <c r="O27" s="191">
        <f t="shared" si="5"/>
        <v>25300</v>
      </c>
      <c r="P27" s="16"/>
      <c r="Q27" s="293"/>
      <c r="R27" s="16"/>
      <c r="S27" s="293"/>
      <c r="T27" s="16"/>
      <c r="U27" s="294"/>
      <c r="V27" s="16"/>
      <c r="W27" s="16"/>
      <c r="X27" s="308"/>
    </row>
    <row r="28" spans="1:24" x14ac:dyDescent="0.25">
      <c r="A28" s="292">
        <v>23</v>
      </c>
      <c r="B28" s="107">
        <v>50</v>
      </c>
      <c r="C28" s="293">
        <v>95</v>
      </c>
      <c r="D28" s="293">
        <f t="shared" si="3"/>
        <v>4750</v>
      </c>
      <c r="E28" s="14">
        <v>44866</v>
      </c>
      <c r="F28" s="117"/>
      <c r="G28" s="118"/>
      <c r="H28" s="118"/>
      <c r="I28" s="293" t="s">
        <v>371</v>
      </c>
      <c r="J28" s="106" t="s">
        <v>373</v>
      </c>
      <c r="K28" s="16"/>
      <c r="L28" s="16"/>
      <c r="M28" s="16"/>
      <c r="N28" s="107">
        <f t="shared" si="4"/>
        <v>50</v>
      </c>
      <c r="O28" s="191">
        <f t="shared" si="5"/>
        <v>4750</v>
      </c>
      <c r="P28" s="16"/>
      <c r="Q28" s="293"/>
      <c r="R28" s="16"/>
      <c r="S28" s="293"/>
      <c r="T28" s="16"/>
      <c r="U28" s="294"/>
      <c r="V28" s="16"/>
      <c r="W28" s="16"/>
      <c r="X28" s="308"/>
    </row>
    <row r="29" spans="1:24" x14ac:dyDescent="0.25">
      <c r="A29" s="292">
        <v>24</v>
      </c>
      <c r="B29" s="107">
        <v>42</v>
      </c>
      <c r="C29" s="293">
        <v>275</v>
      </c>
      <c r="D29" s="293">
        <f t="shared" si="3"/>
        <v>11550</v>
      </c>
      <c r="E29" s="14">
        <v>44866</v>
      </c>
      <c r="F29" s="117"/>
      <c r="G29" s="118"/>
      <c r="H29" s="118"/>
      <c r="I29" s="293" t="s">
        <v>370</v>
      </c>
      <c r="J29" s="106" t="s">
        <v>369</v>
      </c>
      <c r="K29" s="16"/>
      <c r="L29" s="16"/>
      <c r="M29" s="16"/>
      <c r="N29" s="107">
        <f t="shared" si="4"/>
        <v>42</v>
      </c>
      <c r="O29" s="191">
        <f t="shared" si="5"/>
        <v>11550</v>
      </c>
      <c r="P29" s="16"/>
      <c r="Q29" s="293"/>
      <c r="R29" s="16"/>
      <c r="S29" s="293"/>
      <c r="T29" s="16"/>
      <c r="U29" s="294"/>
      <c r="V29" s="16"/>
      <c r="W29" s="16"/>
      <c r="X29" s="308"/>
    </row>
    <row r="30" spans="1:24" x14ac:dyDescent="0.25">
      <c r="A30" s="292">
        <v>25</v>
      </c>
      <c r="B30" s="107">
        <v>22</v>
      </c>
      <c r="C30" s="293">
        <v>95</v>
      </c>
      <c r="D30" s="293">
        <f t="shared" si="3"/>
        <v>2090</v>
      </c>
      <c r="E30" s="14">
        <v>44866</v>
      </c>
      <c r="F30" s="117"/>
      <c r="G30" s="118"/>
      <c r="H30" s="118"/>
      <c r="I30" s="293" t="s">
        <v>371</v>
      </c>
      <c r="J30" s="106" t="s">
        <v>369</v>
      </c>
      <c r="K30" s="16"/>
      <c r="L30" s="16"/>
      <c r="M30" s="16"/>
      <c r="N30" s="107">
        <f t="shared" si="4"/>
        <v>22</v>
      </c>
      <c r="O30" s="191">
        <f t="shared" si="5"/>
        <v>2090</v>
      </c>
      <c r="P30" s="16"/>
      <c r="Q30" s="293"/>
      <c r="R30" s="16"/>
      <c r="S30" s="293"/>
      <c r="T30" s="16"/>
      <c r="U30" s="294"/>
      <c r="V30" s="16"/>
      <c r="W30" s="16"/>
      <c r="X30" s="308"/>
    </row>
    <row r="31" spans="1:24" x14ac:dyDescent="0.25">
      <c r="A31" s="292">
        <v>26</v>
      </c>
      <c r="B31" s="107">
        <v>92</v>
      </c>
      <c r="C31" s="293">
        <v>275</v>
      </c>
      <c r="D31" s="293">
        <f t="shared" si="3"/>
        <v>25300</v>
      </c>
      <c r="E31" s="14">
        <v>44873</v>
      </c>
      <c r="F31" s="117"/>
      <c r="G31" s="118"/>
      <c r="H31" s="118"/>
      <c r="I31" s="293" t="s">
        <v>370</v>
      </c>
      <c r="J31" s="106" t="s">
        <v>465</v>
      </c>
      <c r="K31" s="16"/>
      <c r="L31" s="16"/>
      <c r="M31" s="16"/>
      <c r="N31" s="107">
        <f t="shared" si="4"/>
        <v>92</v>
      </c>
      <c r="O31" s="191">
        <f t="shared" si="5"/>
        <v>25300</v>
      </c>
      <c r="P31" s="16"/>
      <c r="Q31" s="293"/>
      <c r="R31" s="16"/>
      <c r="S31" s="293"/>
      <c r="T31" s="16"/>
      <c r="U31" s="294"/>
      <c r="V31" s="16"/>
      <c r="W31" s="16"/>
      <c r="X31" s="308"/>
    </row>
    <row r="32" spans="1:24" x14ac:dyDescent="0.25">
      <c r="A32" s="292">
        <v>27</v>
      </c>
      <c r="B32" s="107">
        <v>55</v>
      </c>
      <c r="C32" s="293">
        <v>95</v>
      </c>
      <c r="D32" s="293">
        <f t="shared" si="3"/>
        <v>5225</v>
      </c>
      <c r="E32" s="14">
        <v>44873</v>
      </c>
      <c r="F32" s="117"/>
      <c r="G32" s="118"/>
      <c r="H32" s="118"/>
      <c r="I32" s="293" t="s">
        <v>371</v>
      </c>
      <c r="J32" s="106" t="s">
        <v>465</v>
      </c>
      <c r="K32" s="16"/>
      <c r="L32" s="16"/>
      <c r="M32" s="16"/>
      <c r="N32" s="107">
        <f t="shared" si="4"/>
        <v>55</v>
      </c>
      <c r="O32" s="191">
        <f t="shared" si="5"/>
        <v>5225</v>
      </c>
      <c r="P32" s="16"/>
      <c r="Q32" s="293"/>
      <c r="R32" s="16"/>
      <c r="S32" s="293"/>
      <c r="T32" s="16"/>
      <c r="U32" s="294"/>
      <c r="V32" s="16"/>
      <c r="W32" s="16"/>
      <c r="X32" s="308"/>
    </row>
    <row r="33" spans="1:24" x14ac:dyDescent="0.25">
      <c r="A33" s="292">
        <v>28</v>
      </c>
      <c r="B33" s="107">
        <v>42</v>
      </c>
      <c r="C33" s="293">
        <v>275</v>
      </c>
      <c r="D33" s="293">
        <f t="shared" si="3"/>
        <v>11550</v>
      </c>
      <c r="E33" s="14">
        <v>44900</v>
      </c>
      <c r="F33" s="117"/>
      <c r="G33" s="118"/>
      <c r="H33" s="118"/>
      <c r="I33" s="293" t="s">
        <v>370</v>
      </c>
      <c r="J33" s="106" t="s">
        <v>243</v>
      </c>
      <c r="K33" s="16"/>
      <c r="L33" s="16"/>
      <c r="M33" s="16"/>
      <c r="N33" s="107">
        <f t="shared" si="4"/>
        <v>42</v>
      </c>
      <c r="O33" s="191">
        <f t="shared" si="5"/>
        <v>11550</v>
      </c>
      <c r="P33" s="16"/>
      <c r="Q33" s="293"/>
      <c r="R33" s="16"/>
      <c r="S33" s="293"/>
      <c r="T33" s="16"/>
      <c r="U33" s="294"/>
      <c r="V33" s="16"/>
      <c r="W33" s="16"/>
      <c r="X33" s="308"/>
    </row>
    <row r="34" spans="1:24" x14ac:dyDescent="0.25">
      <c r="A34" s="292">
        <v>29</v>
      </c>
      <c r="B34" s="107">
        <v>22</v>
      </c>
      <c r="C34" s="293">
        <v>95</v>
      </c>
      <c r="D34" s="293">
        <f t="shared" si="3"/>
        <v>2090</v>
      </c>
      <c r="E34" s="14">
        <v>44900</v>
      </c>
      <c r="F34" s="117"/>
      <c r="G34" s="118"/>
      <c r="H34" s="118"/>
      <c r="I34" s="293" t="s">
        <v>371</v>
      </c>
      <c r="J34" s="106" t="s">
        <v>243</v>
      </c>
      <c r="K34" s="16"/>
      <c r="L34" s="16"/>
      <c r="M34" s="16"/>
      <c r="N34" s="107">
        <f t="shared" si="4"/>
        <v>22</v>
      </c>
      <c r="O34" s="191">
        <f t="shared" si="5"/>
        <v>2090</v>
      </c>
      <c r="P34" s="16"/>
      <c r="Q34" s="293"/>
      <c r="R34" s="16"/>
      <c r="S34" s="293"/>
      <c r="T34" s="16"/>
      <c r="U34" s="294"/>
      <c r="V34" s="16"/>
      <c r="W34" s="16"/>
      <c r="X34" s="308"/>
    </row>
    <row r="35" spans="1:24" x14ac:dyDescent="0.25">
      <c r="A35" s="292">
        <v>30</v>
      </c>
      <c r="B35" s="107">
        <v>92</v>
      </c>
      <c r="C35" s="293">
        <v>275</v>
      </c>
      <c r="D35" s="293">
        <f t="shared" si="3"/>
        <v>25300</v>
      </c>
      <c r="E35" s="14">
        <v>44908</v>
      </c>
      <c r="F35" s="117"/>
      <c r="G35" s="118"/>
      <c r="H35" s="118"/>
      <c r="I35" s="293" t="s">
        <v>370</v>
      </c>
      <c r="J35" s="106" t="s">
        <v>244</v>
      </c>
      <c r="K35" s="16"/>
      <c r="L35" s="16"/>
      <c r="M35" s="16"/>
      <c r="N35" s="107">
        <f t="shared" si="4"/>
        <v>92</v>
      </c>
      <c r="O35" s="191">
        <f t="shared" si="5"/>
        <v>25300</v>
      </c>
      <c r="P35" s="16"/>
      <c r="Q35" s="293"/>
      <c r="R35" s="16"/>
      <c r="S35" s="293"/>
      <c r="T35" s="16"/>
      <c r="U35" s="294"/>
      <c r="V35" s="16"/>
      <c r="W35" s="16"/>
      <c r="X35" s="308"/>
    </row>
    <row r="36" spans="1:24" x14ac:dyDescent="0.25">
      <c r="A36" s="292">
        <v>31</v>
      </c>
      <c r="B36" s="107">
        <v>55</v>
      </c>
      <c r="C36" s="293">
        <v>95</v>
      </c>
      <c r="D36" s="293">
        <f t="shared" si="3"/>
        <v>5225</v>
      </c>
      <c r="E36" s="14">
        <v>44908</v>
      </c>
      <c r="F36" s="117"/>
      <c r="G36" s="118"/>
      <c r="H36" s="118"/>
      <c r="I36" s="293" t="s">
        <v>371</v>
      </c>
      <c r="J36" s="106" t="s">
        <v>244</v>
      </c>
      <c r="K36" s="16"/>
      <c r="L36" s="16"/>
      <c r="M36" s="16"/>
      <c r="N36" s="107">
        <f t="shared" si="4"/>
        <v>55</v>
      </c>
      <c r="O36" s="191">
        <f t="shared" si="5"/>
        <v>5225</v>
      </c>
      <c r="P36" s="16"/>
      <c r="Q36" s="293"/>
      <c r="R36" s="16"/>
      <c r="S36" s="293"/>
      <c r="T36" s="16"/>
      <c r="U36" s="294"/>
      <c r="V36" s="16"/>
      <c r="W36" s="16"/>
      <c r="X36" s="308"/>
    </row>
    <row r="37" spans="1:24" x14ac:dyDescent="0.25">
      <c r="A37" s="292">
        <v>32</v>
      </c>
      <c r="B37" s="107">
        <v>42</v>
      </c>
      <c r="C37" s="293">
        <v>275</v>
      </c>
      <c r="D37" s="293">
        <f t="shared" si="3"/>
        <v>11550</v>
      </c>
      <c r="E37" s="14">
        <v>44922</v>
      </c>
      <c r="F37" s="117"/>
      <c r="G37" s="118"/>
      <c r="H37" s="118"/>
      <c r="I37" s="293" t="s">
        <v>370</v>
      </c>
      <c r="J37" s="106" t="s">
        <v>245</v>
      </c>
      <c r="K37" s="16"/>
      <c r="L37" s="16"/>
      <c r="M37" s="16"/>
      <c r="N37" s="107">
        <f t="shared" si="4"/>
        <v>42</v>
      </c>
      <c r="O37" s="191">
        <f t="shared" si="5"/>
        <v>11550</v>
      </c>
      <c r="P37" s="16"/>
      <c r="Q37" s="293"/>
      <c r="R37" s="16"/>
      <c r="S37" s="293"/>
      <c r="T37" s="16"/>
      <c r="U37" s="294"/>
      <c r="V37" s="16"/>
      <c r="W37" s="16"/>
      <c r="X37" s="308"/>
    </row>
    <row r="38" spans="1:24" x14ac:dyDescent="0.25">
      <c r="A38" s="292">
        <v>33</v>
      </c>
      <c r="B38" s="107">
        <v>22</v>
      </c>
      <c r="C38" s="293">
        <v>95</v>
      </c>
      <c r="D38" s="293">
        <f t="shared" si="3"/>
        <v>2090</v>
      </c>
      <c r="E38" s="14">
        <v>44922</v>
      </c>
      <c r="F38" s="117"/>
      <c r="G38" s="118"/>
      <c r="H38" s="118"/>
      <c r="I38" s="293" t="s">
        <v>371</v>
      </c>
      <c r="J38" s="106" t="s">
        <v>245</v>
      </c>
      <c r="K38" s="16"/>
      <c r="L38" s="16"/>
      <c r="M38" s="16"/>
      <c r="N38" s="107">
        <f t="shared" si="4"/>
        <v>22</v>
      </c>
      <c r="O38" s="191">
        <f t="shared" si="5"/>
        <v>2090</v>
      </c>
      <c r="P38" s="16"/>
      <c r="Q38" s="293"/>
      <c r="R38" s="16"/>
      <c r="S38" s="293"/>
      <c r="T38" s="16"/>
      <c r="U38" s="294"/>
      <c r="V38" s="16"/>
      <c r="W38" s="16"/>
      <c r="X38" s="308"/>
    </row>
    <row r="39" spans="1:24" x14ac:dyDescent="0.25">
      <c r="A39" s="292">
        <v>34</v>
      </c>
      <c r="B39" s="107">
        <v>92</v>
      </c>
      <c r="C39" s="293">
        <v>275</v>
      </c>
      <c r="D39" s="293">
        <f t="shared" si="3"/>
        <v>25300</v>
      </c>
      <c r="E39" s="14">
        <v>44936</v>
      </c>
      <c r="F39" s="117"/>
      <c r="G39" s="118"/>
      <c r="H39" s="118"/>
      <c r="I39" s="293" t="s">
        <v>467</v>
      </c>
      <c r="J39" s="106" t="s">
        <v>246</v>
      </c>
      <c r="K39" s="16"/>
      <c r="L39" s="16"/>
      <c r="M39" s="16"/>
      <c r="N39" s="107">
        <f t="shared" si="4"/>
        <v>92</v>
      </c>
      <c r="O39" s="191">
        <f t="shared" si="5"/>
        <v>25300</v>
      </c>
      <c r="P39" s="16"/>
      <c r="Q39" s="293"/>
      <c r="R39" s="16"/>
      <c r="S39" s="293"/>
      <c r="T39" s="16"/>
      <c r="U39" s="294"/>
      <c r="V39" s="16"/>
      <c r="W39" s="16"/>
      <c r="X39" s="308"/>
    </row>
    <row r="40" spans="1:24" ht="17.25" customHeight="1" x14ac:dyDescent="0.25">
      <c r="A40" s="292">
        <v>35</v>
      </c>
      <c r="B40" s="107">
        <v>55</v>
      </c>
      <c r="C40" s="293">
        <v>95</v>
      </c>
      <c r="D40" s="293">
        <f t="shared" si="3"/>
        <v>5225</v>
      </c>
      <c r="E40" s="14">
        <v>44936</v>
      </c>
      <c r="F40" s="117"/>
      <c r="G40" s="118"/>
      <c r="H40" s="118"/>
      <c r="I40" s="293" t="s">
        <v>371</v>
      </c>
      <c r="J40" s="106" t="s">
        <v>246</v>
      </c>
      <c r="K40" s="16"/>
      <c r="L40" s="16"/>
      <c r="M40" s="16"/>
      <c r="N40" s="107">
        <f t="shared" si="4"/>
        <v>55</v>
      </c>
      <c r="O40" s="191">
        <f t="shared" si="5"/>
        <v>5225</v>
      </c>
      <c r="P40" s="16"/>
      <c r="Q40" s="293"/>
      <c r="R40" s="16"/>
      <c r="S40" s="293"/>
      <c r="T40" s="16"/>
      <c r="U40" s="294"/>
      <c r="V40" s="16"/>
      <c r="W40" s="16"/>
      <c r="X40" s="308"/>
    </row>
    <row r="41" spans="1:24" s="349" customFormat="1" ht="15" customHeight="1" x14ac:dyDescent="0.25">
      <c r="A41" s="343">
        <v>36</v>
      </c>
      <c r="B41" s="344">
        <v>42</v>
      </c>
      <c r="C41" s="345">
        <v>275</v>
      </c>
      <c r="D41" s="345">
        <f t="shared" si="3"/>
        <v>11550</v>
      </c>
      <c r="E41" s="346">
        <v>44947</v>
      </c>
      <c r="F41" s="345"/>
      <c r="G41" s="346"/>
      <c r="H41" s="346"/>
      <c r="I41" s="345" t="s">
        <v>467</v>
      </c>
      <c r="J41" s="345" t="s">
        <v>468</v>
      </c>
      <c r="K41" s="347"/>
      <c r="L41" s="347"/>
      <c r="M41" s="347"/>
      <c r="N41" s="344">
        <f t="shared" si="4"/>
        <v>42</v>
      </c>
      <c r="O41" s="342">
        <f t="shared" si="5"/>
        <v>11550</v>
      </c>
      <c r="P41" s="347"/>
      <c r="Q41" s="345"/>
      <c r="R41" s="347"/>
      <c r="S41" s="345"/>
      <c r="T41" s="347"/>
      <c r="U41" s="345"/>
      <c r="V41" s="347"/>
      <c r="W41" s="347"/>
      <c r="X41" s="348"/>
    </row>
    <row r="42" spans="1:24" s="349" customFormat="1" ht="18.75" x14ac:dyDescent="0.25">
      <c r="A42" s="343">
        <v>37</v>
      </c>
      <c r="B42" s="344">
        <v>22</v>
      </c>
      <c r="C42" s="345">
        <v>95</v>
      </c>
      <c r="D42" s="345">
        <f t="shared" si="3"/>
        <v>2090</v>
      </c>
      <c r="E42" s="346">
        <v>44947</v>
      </c>
      <c r="F42" s="345"/>
      <c r="G42" s="346"/>
      <c r="H42" s="346"/>
      <c r="I42" s="345" t="s">
        <v>371</v>
      </c>
      <c r="J42" s="345" t="s">
        <v>468</v>
      </c>
      <c r="K42" s="347"/>
      <c r="L42" s="347"/>
      <c r="M42" s="347"/>
      <c r="N42" s="344">
        <f t="shared" si="4"/>
        <v>22</v>
      </c>
      <c r="O42" s="342">
        <f t="shared" si="5"/>
        <v>2090</v>
      </c>
      <c r="P42" s="347"/>
      <c r="Q42" s="345"/>
      <c r="R42" s="347"/>
      <c r="S42" s="345"/>
      <c r="T42" s="347"/>
      <c r="U42" s="345"/>
      <c r="V42" s="347"/>
      <c r="W42" s="347"/>
      <c r="X42" s="348"/>
    </row>
    <row r="43" spans="1:24" s="349" customFormat="1" ht="18.75" x14ac:dyDescent="0.25">
      <c r="A43" s="343">
        <v>38</v>
      </c>
      <c r="B43" s="344">
        <v>92</v>
      </c>
      <c r="C43" s="345">
        <v>275</v>
      </c>
      <c r="D43" s="345">
        <f t="shared" si="3"/>
        <v>25300</v>
      </c>
      <c r="E43" s="346">
        <v>44955</v>
      </c>
      <c r="F43" s="345"/>
      <c r="G43" s="346"/>
      <c r="H43" s="346"/>
      <c r="I43" s="345" t="s">
        <v>467</v>
      </c>
      <c r="J43" s="345" t="s">
        <v>469</v>
      </c>
      <c r="K43" s="347"/>
      <c r="L43" s="347"/>
      <c r="M43" s="347"/>
      <c r="N43" s="344">
        <f t="shared" si="4"/>
        <v>92</v>
      </c>
      <c r="O43" s="342">
        <f t="shared" si="5"/>
        <v>25300</v>
      </c>
      <c r="P43" s="347"/>
      <c r="Q43" s="345"/>
      <c r="R43" s="347"/>
      <c r="S43" s="345"/>
      <c r="T43" s="347"/>
      <c r="U43" s="345"/>
      <c r="V43" s="347"/>
      <c r="W43" s="347"/>
      <c r="X43" s="348"/>
    </row>
    <row r="44" spans="1:24" s="349" customFormat="1" ht="18.75" x14ac:dyDescent="0.25">
      <c r="A44" s="343">
        <v>39</v>
      </c>
      <c r="B44" s="344">
        <v>55</v>
      </c>
      <c r="C44" s="345">
        <v>95</v>
      </c>
      <c r="D44" s="345">
        <f t="shared" si="3"/>
        <v>5225</v>
      </c>
      <c r="E44" s="346">
        <v>44955</v>
      </c>
      <c r="F44" s="345"/>
      <c r="G44" s="346"/>
      <c r="H44" s="346"/>
      <c r="I44" s="345" t="s">
        <v>371</v>
      </c>
      <c r="J44" s="345" t="s">
        <v>469</v>
      </c>
      <c r="K44" s="347"/>
      <c r="L44" s="347"/>
      <c r="M44" s="347"/>
      <c r="N44" s="344">
        <f t="shared" si="4"/>
        <v>55</v>
      </c>
      <c r="O44" s="342">
        <f t="shared" si="5"/>
        <v>5225</v>
      </c>
      <c r="P44" s="347"/>
      <c r="Q44" s="345"/>
      <c r="R44" s="347"/>
      <c r="S44" s="345"/>
      <c r="T44" s="347"/>
      <c r="U44" s="345"/>
      <c r="V44" s="347"/>
      <c r="W44" s="347"/>
      <c r="X44" s="348"/>
    </row>
    <row r="45" spans="1:24" s="349" customFormat="1" ht="18.75" x14ac:dyDescent="0.25">
      <c r="A45" s="343">
        <v>40</v>
      </c>
      <c r="B45" s="344">
        <v>60</v>
      </c>
      <c r="C45" s="345">
        <v>95</v>
      </c>
      <c r="D45" s="345">
        <f t="shared" si="3"/>
        <v>5700</v>
      </c>
      <c r="E45" s="346">
        <v>45018</v>
      </c>
      <c r="F45" s="345"/>
      <c r="G45" s="346"/>
      <c r="H45" s="346"/>
      <c r="I45" s="345" t="s">
        <v>371</v>
      </c>
      <c r="J45" s="345" t="s">
        <v>481</v>
      </c>
      <c r="K45" s="347"/>
      <c r="L45" s="347"/>
      <c r="M45" s="347"/>
      <c r="N45" s="344">
        <f t="shared" ref="N45:N47" si="6">B45</f>
        <v>60</v>
      </c>
      <c r="O45" s="345">
        <f t="shared" ref="O45:O47" si="7">D45</f>
        <v>5700</v>
      </c>
      <c r="P45" s="347"/>
      <c r="Q45" s="345"/>
      <c r="R45" s="347"/>
      <c r="S45" s="345"/>
      <c r="T45" s="347"/>
      <c r="U45" s="345"/>
      <c r="V45" s="347"/>
      <c r="W45" s="347"/>
      <c r="X45" s="348"/>
    </row>
    <row r="46" spans="1:24" s="349" customFormat="1" ht="18.75" x14ac:dyDescent="0.25">
      <c r="A46" s="343">
        <v>41</v>
      </c>
      <c r="B46" s="344">
        <v>20</v>
      </c>
      <c r="C46" s="345">
        <v>95</v>
      </c>
      <c r="D46" s="345">
        <f t="shared" si="3"/>
        <v>1900</v>
      </c>
      <c r="E46" s="346">
        <v>45026</v>
      </c>
      <c r="F46" s="345"/>
      <c r="G46" s="346"/>
      <c r="H46" s="346"/>
      <c r="I46" s="345" t="s">
        <v>371</v>
      </c>
      <c r="J46" s="345" t="s">
        <v>481</v>
      </c>
      <c r="K46" s="347"/>
      <c r="L46" s="347"/>
      <c r="M46" s="347"/>
      <c r="N46" s="344">
        <f t="shared" si="6"/>
        <v>20</v>
      </c>
      <c r="O46" s="345">
        <f t="shared" si="7"/>
        <v>1900</v>
      </c>
      <c r="P46" s="347"/>
      <c r="Q46" s="345"/>
      <c r="R46" s="347"/>
      <c r="S46" s="345"/>
      <c r="T46" s="347"/>
      <c r="U46" s="345"/>
      <c r="V46" s="347"/>
      <c r="W46" s="347"/>
      <c r="X46" s="348"/>
    </row>
    <row r="47" spans="1:24" s="349" customFormat="1" ht="18.75" x14ac:dyDescent="0.25">
      <c r="A47" s="343">
        <v>42</v>
      </c>
      <c r="B47" s="344">
        <v>22</v>
      </c>
      <c r="C47" s="345">
        <v>95</v>
      </c>
      <c r="D47" s="345">
        <f t="shared" si="3"/>
        <v>2090</v>
      </c>
      <c r="E47" s="346">
        <v>45039</v>
      </c>
      <c r="F47" s="345"/>
      <c r="G47" s="346"/>
      <c r="H47" s="346"/>
      <c r="I47" s="345" t="s">
        <v>371</v>
      </c>
      <c r="J47" s="345" t="s">
        <v>481</v>
      </c>
      <c r="K47" s="347"/>
      <c r="L47" s="347"/>
      <c r="M47" s="347"/>
      <c r="N47" s="344">
        <f t="shared" si="6"/>
        <v>22</v>
      </c>
      <c r="O47" s="345">
        <f t="shared" si="7"/>
        <v>2090</v>
      </c>
      <c r="P47" s="347"/>
      <c r="Q47" s="345"/>
      <c r="R47" s="347"/>
      <c r="S47" s="345"/>
      <c r="T47" s="347"/>
      <c r="U47" s="345"/>
      <c r="V47" s="347"/>
      <c r="W47" s="347"/>
      <c r="X47" s="348"/>
    </row>
    <row r="48" spans="1:24" s="349" customFormat="1" ht="18.75" x14ac:dyDescent="0.25">
      <c r="A48" s="343">
        <v>43</v>
      </c>
      <c r="B48" s="344">
        <v>22</v>
      </c>
      <c r="C48" s="345">
        <v>95</v>
      </c>
      <c r="D48" s="345">
        <f t="shared" si="3"/>
        <v>2090</v>
      </c>
      <c r="E48" s="346">
        <v>45045</v>
      </c>
      <c r="F48" s="345"/>
      <c r="G48" s="346"/>
      <c r="H48" s="346"/>
      <c r="I48" s="345" t="s">
        <v>371</v>
      </c>
      <c r="J48" s="345" t="s">
        <v>481</v>
      </c>
      <c r="K48" s="347"/>
      <c r="L48" s="347"/>
      <c r="M48" s="347"/>
      <c r="N48" s="344">
        <f t="shared" ref="N48" si="8">B48</f>
        <v>22</v>
      </c>
      <c r="O48" s="345">
        <f t="shared" ref="O48" si="9">D48</f>
        <v>2090</v>
      </c>
      <c r="P48" s="347"/>
      <c r="Q48" s="345"/>
      <c r="R48" s="347"/>
      <c r="S48" s="345"/>
      <c r="T48" s="347"/>
      <c r="U48" s="345"/>
      <c r="V48" s="347"/>
      <c r="W48" s="347"/>
      <c r="X48" s="348"/>
    </row>
    <row r="49" spans="1:24" s="285" customFormat="1" x14ac:dyDescent="0.25">
      <c r="A49" s="284"/>
      <c r="B49" s="279"/>
      <c r="C49" s="202"/>
      <c r="D49" s="202"/>
      <c r="E49" s="280"/>
      <c r="F49" s="281"/>
      <c r="G49" s="282"/>
      <c r="H49" s="282"/>
      <c r="I49" s="202"/>
      <c r="J49" s="202"/>
      <c r="K49" s="283"/>
      <c r="L49" s="283"/>
      <c r="M49" s="283"/>
      <c r="N49" s="279"/>
      <c r="O49" s="202"/>
      <c r="P49" s="283"/>
      <c r="Q49" s="202"/>
      <c r="R49" s="283"/>
      <c r="S49" s="202"/>
      <c r="T49" s="283"/>
      <c r="U49" s="202"/>
      <c r="V49" s="283"/>
      <c r="W49" s="283"/>
      <c r="X49" s="310"/>
    </row>
    <row r="50" spans="1:24" s="285" customFormat="1" x14ac:dyDescent="0.25">
      <c r="A50" s="284"/>
      <c r="B50" s="279"/>
      <c r="C50" s="202"/>
      <c r="D50" s="202"/>
      <c r="E50" s="280"/>
      <c r="F50" s="281"/>
      <c r="G50" s="282"/>
      <c r="H50" s="282"/>
      <c r="I50" s="202"/>
      <c r="J50" s="202"/>
      <c r="K50" s="283"/>
      <c r="L50" s="283"/>
      <c r="M50" s="283"/>
      <c r="N50" s="279"/>
      <c r="O50" s="202"/>
      <c r="P50" s="283"/>
      <c r="Q50" s="202"/>
      <c r="R50" s="283"/>
      <c r="S50" s="202"/>
      <c r="T50" s="283"/>
      <c r="U50" s="202"/>
      <c r="V50" s="283"/>
      <c r="W50" s="283"/>
      <c r="X50" s="310"/>
    </row>
    <row r="51" spans="1:24" s="285" customFormat="1" x14ac:dyDescent="0.25">
      <c r="A51" s="284"/>
      <c r="B51" s="279"/>
      <c r="C51" s="202"/>
      <c r="D51" s="202"/>
      <c r="E51" s="280"/>
      <c r="F51" s="281"/>
      <c r="G51" s="282"/>
      <c r="H51" s="282"/>
      <c r="I51" s="202"/>
      <c r="J51" s="202"/>
      <c r="K51" s="283"/>
      <c r="L51" s="283"/>
      <c r="M51" s="283"/>
      <c r="N51" s="279"/>
      <c r="O51" s="202"/>
      <c r="P51" s="283"/>
      <c r="Q51" s="202"/>
      <c r="R51" s="283"/>
      <c r="S51" s="202"/>
      <c r="T51" s="283"/>
      <c r="U51" s="202"/>
      <c r="V51" s="283"/>
      <c r="W51" s="283"/>
      <c r="X51" s="310"/>
    </row>
    <row r="52" spans="1:24" s="285" customFormat="1" x14ac:dyDescent="0.25">
      <c r="A52" s="284"/>
      <c r="B52" s="279"/>
      <c r="C52" s="202"/>
      <c r="D52" s="202"/>
      <c r="E52" s="280"/>
      <c r="F52" s="281"/>
      <c r="G52" s="282"/>
      <c r="H52" s="282"/>
      <c r="I52" s="202"/>
      <c r="J52" s="202"/>
      <c r="K52" s="283"/>
      <c r="L52" s="283"/>
      <c r="M52" s="283"/>
      <c r="N52" s="279"/>
      <c r="O52" s="202"/>
      <c r="P52" s="283"/>
      <c r="Q52" s="202"/>
      <c r="R52" s="283"/>
      <c r="S52" s="202"/>
      <c r="T52" s="283"/>
      <c r="U52" s="202"/>
      <c r="V52" s="283"/>
      <c r="W52" s="283"/>
      <c r="X52" s="310"/>
    </row>
    <row r="53" spans="1:24" s="285" customFormat="1" x14ac:dyDescent="0.25">
      <c r="A53" s="284"/>
      <c r="B53" s="279"/>
      <c r="C53" s="202"/>
      <c r="D53" s="202"/>
      <c r="E53" s="280"/>
      <c r="F53" s="281"/>
      <c r="G53" s="282"/>
      <c r="H53" s="282"/>
      <c r="I53" s="202"/>
      <c r="J53" s="202"/>
      <c r="K53" s="283"/>
      <c r="L53" s="283"/>
      <c r="M53" s="283"/>
      <c r="N53" s="279"/>
      <c r="O53" s="202"/>
      <c r="P53" s="283"/>
      <c r="Q53" s="202"/>
      <c r="R53" s="283"/>
      <c r="S53" s="202"/>
      <c r="T53" s="283"/>
      <c r="U53" s="202"/>
      <c r="V53" s="283"/>
      <c r="W53" s="283"/>
      <c r="X53" s="310"/>
    </row>
    <row r="54" spans="1:24" s="285" customFormat="1" x14ac:dyDescent="0.25">
      <c r="A54" s="284"/>
      <c r="B54" s="279"/>
      <c r="C54" s="202"/>
      <c r="D54" s="202"/>
      <c r="E54" s="280"/>
      <c r="F54" s="281"/>
      <c r="G54" s="282"/>
      <c r="H54" s="282"/>
      <c r="I54" s="202"/>
      <c r="J54" s="202"/>
      <c r="K54" s="283"/>
      <c r="L54" s="283"/>
      <c r="M54" s="283"/>
      <c r="N54" s="279"/>
      <c r="O54" s="202"/>
      <c r="P54" s="283"/>
      <c r="Q54" s="202"/>
      <c r="R54" s="283"/>
      <c r="S54" s="202"/>
      <c r="T54" s="283"/>
      <c r="U54" s="202"/>
      <c r="V54" s="283"/>
      <c r="W54" s="283"/>
      <c r="X54" s="310"/>
    </row>
    <row r="55" spans="1:24" s="285" customFormat="1" x14ac:dyDescent="0.25">
      <c r="A55" s="284"/>
      <c r="B55" s="279"/>
      <c r="C55" s="202"/>
      <c r="D55" s="202"/>
      <c r="E55" s="280"/>
      <c r="F55" s="281"/>
      <c r="G55" s="282"/>
      <c r="H55" s="282"/>
      <c r="I55" s="202"/>
      <c r="J55" s="202"/>
      <c r="K55" s="283"/>
      <c r="L55" s="283"/>
      <c r="M55" s="283"/>
      <c r="N55" s="279"/>
      <c r="O55" s="202"/>
      <c r="P55" s="283"/>
      <c r="Q55" s="202"/>
      <c r="R55" s="283"/>
      <c r="S55" s="202"/>
      <c r="T55" s="283"/>
      <c r="U55" s="202"/>
      <c r="V55" s="283"/>
      <c r="W55" s="283"/>
      <c r="X55" s="310"/>
    </row>
    <row r="56" spans="1:24" s="285" customFormat="1" x14ac:dyDescent="0.25">
      <c r="A56" s="284"/>
      <c r="B56" s="279"/>
      <c r="C56" s="202"/>
      <c r="D56" s="202"/>
      <c r="E56" s="280"/>
      <c r="F56" s="281"/>
      <c r="G56" s="282"/>
      <c r="H56" s="282"/>
      <c r="I56" s="202"/>
      <c r="J56" s="202"/>
      <c r="K56" s="283"/>
      <c r="L56" s="283"/>
      <c r="M56" s="283"/>
      <c r="N56" s="279"/>
      <c r="O56" s="202"/>
      <c r="P56" s="283"/>
      <c r="Q56" s="202"/>
      <c r="R56" s="283"/>
      <c r="S56" s="202"/>
      <c r="T56" s="283"/>
      <c r="U56" s="202"/>
      <c r="V56" s="283"/>
      <c r="W56" s="283"/>
      <c r="X56" s="310"/>
    </row>
    <row r="57" spans="1:24" s="285" customFormat="1" x14ac:dyDescent="0.25">
      <c r="A57" s="284"/>
      <c r="B57" s="279"/>
      <c r="C57" s="202"/>
      <c r="D57" s="202"/>
      <c r="E57" s="280"/>
      <c r="F57" s="281"/>
      <c r="G57" s="282"/>
      <c r="H57" s="282"/>
      <c r="I57" s="202"/>
      <c r="J57" s="202"/>
      <c r="K57" s="283"/>
      <c r="L57" s="283"/>
      <c r="M57" s="283"/>
      <c r="N57" s="279"/>
      <c r="O57" s="202"/>
      <c r="P57" s="283"/>
      <c r="Q57" s="202"/>
      <c r="R57" s="283"/>
      <c r="S57" s="202"/>
      <c r="T57" s="283"/>
      <c r="U57" s="202"/>
      <c r="V57" s="283"/>
      <c r="W57" s="283"/>
      <c r="X57" s="310"/>
    </row>
    <row r="58" spans="1:24" s="285" customFormat="1" x14ac:dyDescent="0.25">
      <c r="A58" s="284"/>
      <c r="B58" s="279"/>
      <c r="C58" s="202"/>
      <c r="D58" s="202"/>
      <c r="E58" s="280"/>
      <c r="F58" s="281"/>
      <c r="G58" s="282"/>
      <c r="H58" s="282"/>
      <c r="I58" s="202"/>
      <c r="J58" s="202"/>
      <c r="K58" s="283"/>
      <c r="L58" s="283"/>
      <c r="M58" s="283"/>
      <c r="N58" s="279"/>
      <c r="O58" s="202"/>
      <c r="P58" s="283"/>
      <c r="Q58" s="202"/>
      <c r="R58" s="283"/>
      <c r="S58" s="202"/>
      <c r="T58" s="283"/>
      <c r="U58" s="202"/>
      <c r="V58" s="283"/>
      <c r="W58" s="283"/>
      <c r="X58" s="310"/>
    </row>
    <row r="59" spans="1:24" s="285" customFormat="1" x14ac:dyDescent="0.25">
      <c r="A59" s="284"/>
      <c r="B59" s="279"/>
      <c r="C59" s="202"/>
      <c r="D59" s="202"/>
      <c r="E59" s="280"/>
      <c r="F59" s="281"/>
      <c r="G59" s="282"/>
      <c r="H59" s="282"/>
      <c r="I59" s="202"/>
      <c r="J59" s="202"/>
      <c r="K59" s="283"/>
      <c r="L59" s="283"/>
      <c r="M59" s="283"/>
      <c r="N59" s="279"/>
      <c r="O59" s="202"/>
      <c r="P59" s="283"/>
      <c r="Q59" s="202"/>
      <c r="R59" s="283"/>
      <c r="S59" s="202"/>
      <c r="T59" s="283"/>
      <c r="U59" s="202"/>
      <c r="V59" s="283"/>
      <c r="W59" s="283"/>
      <c r="X59" s="310"/>
    </row>
    <row r="60" spans="1:24" s="285" customFormat="1" x14ac:dyDescent="0.25">
      <c r="A60" s="284"/>
      <c r="B60" s="279"/>
      <c r="C60" s="202"/>
      <c r="D60" s="202"/>
      <c r="E60" s="280"/>
      <c r="F60" s="281"/>
      <c r="G60" s="282"/>
      <c r="H60" s="282"/>
      <c r="I60" s="202"/>
      <c r="J60" s="202"/>
      <c r="K60" s="283"/>
      <c r="L60" s="283"/>
      <c r="M60" s="283"/>
      <c r="N60" s="279"/>
      <c r="O60" s="202"/>
      <c r="P60" s="283"/>
      <c r="Q60" s="202"/>
      <c r="R60" s="283"/>
      <c r="S60" s="202"/>
      <c r="T60" s="283"/>
      <c r="U60" s="202"/>
      <c r="V60" s="283"/>
      <c r="W60" s="283"/>
      <c r="X60" s="310"/>
    </row>
    <row r="61" spans="1:24" s="285" customFormat="1" x14ac:dyDescent="0.25">
      <c r="A61" s="284"/>
      <c r="B61" s="279"/>
      <c r="C61" s="202"/>
      <c r="D61" s="202"/>
      <c r="E61" s="280"/>
      <c r="F61" s="281"/>
      <c r="G61" s="282"/>
      <c r="H61" s="282"/>
      <c r="I61" s="202"/>
      <c r="J61" s="202"/>
      <c r="K61" s="283"/>
      <c r="L61" s="283"/>
      <c r="M61" s="283"/>
      <c r="N61" s="279"/>
      <c r="O61" s="202"/>
      <c r="P61" s="283"/>
      <c r="Q61" s="202"/>
      <c r="R61" s="283"/>
      <c r="S61" s="202"/>
      <c r="T61" s="283"/>
      <c r="U61" s="202"/>
      <c r="V61" s="283"/>
      <c r="W61" s="283"/>
      <c r="X61" s="310"/>
    </row>
    <row r="62" spans="1:24" s="285" customFormat="1" x14ac:dyDescent="0.25">
      <c r="A62" s="284"/>
      <c r="B62" s="279"/>
      <c r="C62" s="202"/>
      <c r="D62" s="202"/>
      <c r="E62" s="280"/>
      <c r="F62" s="281"/>
      <c r="G62" s="282"/>
      <c r="H62" s="282"/>
      <c r="I62" s="202"/>
      <c r="J62" s="202"/>
      <c r="K62" s="283"/>
      <c r="L62" s="283"/>
      <c r="M62" s="283"/>
      <c r="N62" s="279"/>
      <c r="O62" s="202"/>
      <c r="P62" s="283"/>
      <c r="Q62" s="202"/>
      <c r="R62" s="283"/>
      <c r="S62" s="202"/>
      <c r="T62" s="283"/>
      <c r="U62" s="202"/>
      <c r="V62" s="283"/>
      <c r="W62" s="283"/>
      <c r="X62" s="310"/>
    </row>
    <row r="63" spans="1:24" s="285" customFormat="1" x14ac:dyDescent="0.25">
      <c r="A63" s="284"/>
      <c r="B63" s="279"/>
      <c r="C63" s="202"/>
      <c r="D63" s="202"/>
      <c r="E63" s="280"/>
      <c r="F63" s="281"/>
      <c r="G63" s="282"/>
      <c r="H63" s="282"/>
      <c r="I63" s="202"/>
      <c r="J63" s="202"/>
      <c r="K63" s="283"/>
      <c r="L63" s="283"/>
      <c r="M63" s="283"/>
      <c r="N63" s="279"/>
      <c r="O63" s="202"/>
      <c r="P63" s="283"/>
      <c r="Q63" s="202"/>
      <c r="R63" s="283"/>
      <c r="S63" s="202"/>
      <c r="T63" s="283"/>
      <c r="U63" s="202"/>
      <c r="V63" s="283"/>
      <c r="W63" s="283"/>
      <c r="X63" s="310"/>
    </row>
    <row r="64" spans="1:24" s="285" customFormat="1" x14ac:dyDescent="0.25">
      <c r="A64" s="284"/>
      <c r="B64" s="279"/>
      <c r="C64" s="202"/>
      <c r="D64" s="202"/>
      <c r="E64" s="280"/>
      <c r="F64" s="281"/>
      <c r="G64" s="282"/>
      <c r="H64" s="282"/>
      <c r="I64" s="202"/>
      <c r="J64" s="202"/>
      <c r="K64" s="283"/>
      <c r="L64" s="283"/>
      <c r="M64" s="283"/>
      <c r="N64" s="279"/>
      <c r="O64" s="202"/>
      <c r="P64" s="283"/>
      <c r="Q64" s="202"/>
      <c r="R64" s="283"/>
      <c r="S64" s="202"/>
      <c r="T64" s="283"/>
      <c r="U64" s="202"/>
      <c r="V64" s="283"/>
      <c r="W64" s="283"/>
      <c r="X64" s="310"/>
    </row>
    <row r="65" spans="1:24" s="285" customFormat="1" x14ac:dyDescent="0.25">
      <c r="A65" s="284"/>
      <c r="B65" s="279"/>
      <c r="C65" s="202"/>
      <c r="D65" s="202"/>
      <c r="E65" s="280"/>
      <c r="F65" s="281"/>
      <c r="G65" s="282"/>
      <c r="H65" s="282"/>
      <c r="I65" s="202"/>
      <c r="J65" s="202"/>
      <c r="K65" s="283"/>
      <c r="L65" s="283"/>
      <c r="M65" s="283"/>
      <c r="N65" s="279"/>
      <c r="O65" s="202"/>
      <c r="P65" s="283"/>
      <c r="Q65" s="202"/>
      <c r="R65" s="283"/>
      <c r="S65" s="202"/>
      <c r="T65" s="283"/>
      <c r="U65" s="202"/>
      <c r="V65" s="283"/>
      <c r="W65" s="283"/>
      <c r="X65" s="310"/>
    </row>
    <row r="66" spans="1:24" s="285" customFormat="1" x14ac:dyDescent="0.25">
      <c r="A66" s="284"/>
      <c r="B66" s="279"/>
      <c r="C66" s="202"/>
      <c r="D66" s="202">
        <f t="shared" si="3"/>
        <v>0</v>
      </c>
      <c r="E66" s="280"/>
      <c r="F66" s="281"/>
      <c r="G66" s="282"/>
      <c r="H66" s="282"/>
      <c r="I66" s="202"/>
      <c r="J66" s="202"/>
      <c r="K66" s="283"/>
      <c r="L66" s="283"/>
      <c r="M66" s="283"/>
      <c r="N66" s="279"/>
      <c r="O66" s="202"/>
      <c r="P66" s="283"/>
      <c r="Q66" s="202"/>
      <c r="R66" s="283"/>
      <c r="S66" s="202"/>
      <c r="T66" s="283"/>
      <c r="U66" s="202"/>
      <c r="V66" s="283"/>
      <c r="W66" s="283"/>
      <c r="X66" s="310"/>
    </row>
    <row r="67" spans="1:24" x14ac:dyDescent="0.25">
      <c r="A67" s="292">
        <v>40</v>
      </c>
      <c r="B67" s="109">
        <v>20</v>
      </c>
      <c r="C67" s="293">
        <v>250</v>
      </c>
      <c r="D67" s="293">
        <f t="shared" si="3"/>
        <v>5000</v>
      </c>
      <c r="E67" s="14">
        <v>44780</v>
      </c>
      <c r="F67" s="117"/>
      <c r="G67" s="118"/>
      <c r="H67" s="118"/>
      <c r="I67" s="293" t="s">
        <v>372</v>
      </c>
      <c r="J67" s="108" t="s">
        <v>236</v>
      </c>
      <c r="K67" s="16"/>
      <c r="L67" s="16"/>
      <c r="M67" s="16"/>
      <c r="N67" s="16"/>
      <c r="O67" s="293"/>
      <c r="P67" s="109">
        <f>B67</f>
        <v>20</v>
      </c>
      <c r="Q67" s="187">
        <f>D67</f>
        <v>5000</v>
      </c>
      <c r="R67" s="16"/>
      <c r="S67" s="293"/>
      <c r="T67" s="16"/>
      <c r="U67" s="294"/>
      <c r="V67" s="16"/>
      <c r="W67" s="16"/>
      <c r="X67" s="308"/>
    </row>
    <row r="68" spans="1:24" x14ac:dyDescent="0.25">
      <c r="A68" s="292">
        <v>41</v>
      </c>
      <c r="B68" s="109">
        <v>20</v>
      </c>
      <c r="C68" s="293">
        <v>95</v>
      </c>
      <c r="D68" s="293">
        <f t="shared" si="3"/>
        <v>1900</v>
      </c>
      <c r="E68" s="14">
        <v>44780</v>
      </c>
      <c r="F68" s="117"/>
      <c r="G68" s="118"/>
      <c r="H68" s="118"/>
      <c r="I68" s="293" t="s">
        <v>371</v>
      </c>
      <c r="J68" s="108" t="s">
        <v>236</v>
      </c>
      <c r="K68" s="16"/>
      <c r="L68" s="16"/>
      <c r="M68" s="16"/>
      <c r="N68" s="16"/>
      <c r="O68" s="293"/>
      <c r="P68" s="109">
        <f t="shared" ref="P68:P86" si="10">B68</f>
        <v>20</v>
      </c>
      <c r="Q68" s="187">
        <f t="shared" ref="Q68:Q86" si="11">D68</f>
        <v>1900</v>
      </c>
      <c r="R68" s="16"/>
      <c r="S68" s="293"/>
      <c r="T68" s="16"/>
      <c r="U68" s="294"/>
      <c r="V68" s="16"/>
      <c r="W68" s="16"/>
      <c r="X68" s="308"/>
    </row>
    <row r="69" spans="1:24" x14ac:dyDescent="0.25">
      <c r="A69" s="292">
        <v>42</v>
      </c>
      <c r="B69" s="109">
        <v>3</v>
      </c>
      <c r="C69" s="293">
        <v>250</v>
      </c>
      <c r="D69" s="293">
        <f t="shared" si="3"/>
        <v>750</v>
      </c>
      <c r="E69" s="14">
        <v>44793</v>
      </c>
      <c r="F69" s="117"/>
      <c r="G69" s="118"/>
      <c r="H69" s="118"/>
      <c r="I69" s="293" t="s">
        <v>372</v>
      </c>
      <c r="J69" s="108" t="s">
        <v>236</v>
      </c>
      <c r="K69" s="16"/>
      <c r="L69" s="16"/>
      <c r="M69" s="16"/>
      <c r="N69" s="16"/>
      <c r="O69" s="293"/>
      <c r="P69" s="109">
        <f t="shared" si="10"/>
        <v>3</v>
      </c>
      <c r="Q69" s="187">
        <f t="shared" si="11"/>
        <v>750</v>
      </c>
      <c r="R69" s="16"/>
      <c r="S69" s="293"/>
      <c r="T69" s="16"/>
      <c r="U69" s="294"/>
      <c r="V69" s="16"/>
      <c r="W69" s="16"/>
      <c r="X69" s="308"/>
    </row>
    <row r="70" spans="1:24" x14ac:dyDescent="0.25">
      <c r="A70" s="292">
        <v>43</v>
      </c>
      <c r="B70" s="109">
        <v>3</v>
      </c>
      <c r="C70" s="293">
        <v>95</v>
      </c>
      <c r="D70" s="293">
        <f t="shared" si="3"/>
        <v>285</v>
      </c>
      <c r="E70" s="14">
        <v>44793</v>
      </c>
      <c r="F70" s="117"/>
      <c r="G70" s="118"/>
      <c r="H70" s="118"/>
      <c r="I70" s="293" t="s">
        <v>371</v>
      </c>
      <c r="J70" s="108" t="s">
        <v>236</v>
      </c>
      <c r="K70" s="16"/>
      <c r="L70" s="16"/>
      <c r="M70" s="16"/>
      <c r="N70" s="16"/>
      <c r="O70" s="293"/>
      <c r="P70" s="109">
        <f t="shared" si="10"/>
        <v>3</v>
      </c>
      <c r="Q70" s="187">
        <f t="shared" si="11"/>
        <v>285</v>
      </c>
      <c r="R70" s="16"/>
      <c r="S70" s="293"/>
      <c r="T70" s="16"/>
      <c r="U70" s="294"/>
      <c r="V70" s="16"/>
      <c r="W70" s="16"/>
      <c r="X70" s="308"/>
    </row>
    <row r="71" spans="1:24" x14ac:dyDescent="0.25">
      <c r="A71" s="292">
        <v>44</v>
      </c>
      <c r="B71" s="109">
        <v>25</v>
      </c>
      <c r="C71" s="293">
        <v>95</v>
      </c>
      <c r="D71" s="293">
        <f t="shared" si="3"/>
        <v>2375</v>
      </c>
      <c r="E71" s="14">
        <v>44803</v>
      </c>
      <c r="F71" s="117"/>
      <c r="G71" s="118"/>
      <c r="H71" s="118"/>
      <c r="I71" s="293" t="s">
        <v>371</v>
      </c>
      <c r="J71" s="108" t="s">
        <v>237</v>
      </c>
      <c r="K71" s="16"/>
      <c r="L71" s="16"/>
      <c r="M71" s="16"/>
      <c r="N71" s="16"/>
      <c r="O71" s="293"/>
      <c r="P71" s="109">
        <f t="shared" si="10"/>
        <v>25</v>
      </c>
      <c r="Q71" s="187">
        <f t="shared" si="11"/>
        <v>2375</v>
      </c>
      <c r="R71" s="16"/>
      <c r="S71" s="293"/>
      <c r="T71" s="16"/>
      <c r="U71" s="294"/>
      <c r="V71" s="16"/>
      <c r="W71" s="16"/>
      <c r="X71" s="308"/>
    </row>
    <row r="72" spans="1:24" x14ac:dyDescent="0.25">
      <c r="A72" s="292">
        <v>45</v>
      </c>
      <c r="B72" s="109">
        <v>250</v>
      </c>
      <c r="C72" s="293">
        <v>150</v>
      </c>
      <c r="D72" s="293">
        <f t="shared" si="3"/>
        <v>37500</v>
      </c>
      <c r="E72" s="14">
        <v>44803</v>
      </c>
      <c r="F72" s="117"/>
      <c r="G72" s="118"/>
      <c r="H72" s="118"/>
      <c r="I72" s="293" t="s">
        <v>237</v>
      </c>
      <c r="J72" s="108" t="s">
        <v>237</v>
      </c>
      <c r="K72" s="16"/>
      <c r="L72" s="16"/>
      <c r="M72" s="16"/>
      <c r="N72" s="16"/>
      <c r="O72" s="293"/>
      <c r="P72" s="109">
        <f t="shared" si="10"/>
        <v>250</v>
      </c>
      <c r="Q72" s="187">
        <f t="shared" si="11"/>
        <v>37500</v>
      </c>
      <c r="R72" s="16"/>
      <c r="S72" s="293"/>
      <c r="T72" s="16"/>
      <c r="U72" s="294"/>
      <c r="V72" s="16"/>
      <c r="W72" s="16"/>
      <c r="X72" s="308"/>
    </row>
    <row r="73" spans="1:24" x14ac:dyDescent="0.25">
      <c r="A73" s="292">
        <v>46</v>
      </c>
      <c r="B73" s="109">
        <v>61</v>
      </c>
      <c r="C73" s="293">
        <v>150</v>
      </c>
      <c r="D73" s="293">
        <f t="shared" si="3"/>
        <v>9150</v>
      </c>
      <c r="E73" s="14">
        <v>44803</v>
      </c>
      <c r="F73" s="117"/>
      <c r="G73" s="118"/>
      <c r="H73" s="118"/>
      <c r="I73" s="293" t="s">
        <v>35</v>
      </c>
      <c r="J73" s="108" t="s">
        <v>35</v>
      </c>
      <c r="K73" s="16"/>
      <c r="L73" s="16"/>
      <c r="M73" s="16"/>
      <c r="N73" s="16"/>
      <c r="O73" s="293"/>
      <c r="P73" s="109">
        <f t="shared" si="10"/>
        <v>61</v>
      </c>
      <c r="Q73" s="187">
        <f t="shared" si="11"/>
        <v>9150</v>
      </c>
      <c r="R73" s="16"/>
      <c r="S73" s="293"/>
      <c r="T73" s="16"/>
      <c r="U73" s="294"/>
      <c r="V73" s="16"/>
      <c r="W73" s="16"/>
      <c r="X73" s="308"/>
    </row>
    <row r="74" spans="1:24" x14ac:dyDescent="0.25">
      <c r="A74" s="292">
        <v>47</v>
      </c>
      <c r="B74" s="109">
        <v>25</v>
      </c>
      <c r="C74" s="293">
        <v>95</v>
      </c>
      <c r="D74" s="293">
        <f t="shared" si="3"/>
        <v>2375</v>
      </c>
      <c r="E74" s="14">
        <v>44803</v>
      </c>
      <c r="F74" s="117"/>
      <c r="G74" s="118"/>
      <c r="H74" s="118"/>
      <c r="I74" s="293" t="s">
        <v>371</v>
      </c>
      <c r="J74" s="108" t="s">
        <v>35</v>
      </c>
      <c r="K74" s="16"/>
      <c r="L74" s="16"/>
      <c r="M74" s="16"/>
      <c r="N74" s="16"/>
      <c r="O74" s="293"/>
      <c r="P74" s="109">
        <f t="shared" si="10"/>
        <v>25</v>
      </c>
      <c r="Q74" s="187">
        <f t="shared" si="11"/>
        <v>2375</v>
      </c>
      <c r="R74" s="16"/>
      <c r="S74" s="293"/>
      <c r="T74" s="16"/>
      <c r="U74" s="294"/>
      <c r="V74" s="16"/>
      <c r="W74" s="16"/>
      <c r="X74" s="308"/>
    </row>
    <row r="75" spans="1:24" x14ac:dyDescent="0.25">
      <c r="A75" s="292">
        <v>48</v>
      </c>
      <c r="B75" s="109">
        <v>260</v>
      </c>
      <c r="C75" s="293">
        <v>250</v>
      </c>
      <c r="D75" s="293">
        <f t="shared" si="3"/>
        <v>65000</v>
      </c>
      <c r="E75" s="14">
        <v>44809</v>
      </c>
      <c r="F75" s="117"/>
      <c r="G75" s="118"/>
      <c r="H75" s="118"/>
      <c r="I75" s="293" t="s">
        <v>372</v>
      </c>
      <c r="J75" s="108" t="s">
        <v>238</v>
      </c>
      <c r="K75" s="16"/>
      <c r="L75" s="16"/>
      <c r="M75" s="16"/>
      <c r="N75" s="16"/>
      <c r="O75" s="293"/>
      <c r="P75" s="109">
        <f t="shared" si="10"/>
        <v>260</v>
      </c>
      <c r="Q75" s="187">
        <f t="shared" si="11"/>
        <v>65000</v>
      </c>
      <c r="R75" s="16"/>
      <c r="S75" s="293"/>
      <c r="T75" s="16"/>
      <c r="U75" s="294"/>
      <c r="V75" s="16"/>
      <c r="W75" s="16"/>
      <c r="X75" s="308"/>
    </row>
    <row r="76" spans="1:24" x14ac:dyDescent="0.25">
      <c r="A76" s="292">
        <v>49</v>
      </c>
      <c r="B76" s="109">
        <v>135</v>
      </c>
      <c r="C76" s="293">
        <v>95</v>
      </c>
      <c r="D76" s="293">
        <f t="shared" si="3"/>
        <v>12825</v>
      </c>
      <c r="E76" s="14">
        <v>44809</v>
      </c>
      <c r="F76" s="117"/>
      <c r="G76" s="118"/>
      <c r="H76" s="118"/>
      <c r="I76" s="293" t="s">
        <v>371</v>
      </c>
      <c r="J76" s="108" t="s">
        <v>238</v>
      </c>
      <c r="K76" s="16"/>
      <c r="L76" s="16"/>
      <c r="M76" s="16"/>
      <c r="N76" s="16"/>
      <c r="O76" s="293"/>
      <c r="P76" s="109">
        <f t="shared" si="10"/>
        <v>135</v>
      </c>
      <c r="Q76" s="187">
        <f t="shared" si="11"/>
        <v>12825</v>
      </c>
      <c r="R76" s="16"/>
      <c r="S76" s="293"/>
      <c r="T76" s="16"/>
      <c r="U76" s="294"/>
      <c r="V76" s="16"/>
      <c r="W76" s="16"/>
      <c r="X76" s="308"/>
    </row>
    <row r="77" spans="1:24" x14ac:dyDescent="0.25">
      <c r="A77" s="292">
        <v>50</v>
      </c>
      <c r="B77" s="109">
        <v>30</v>
      </c>
      <c r="C77" s="293">
        <v>275</v>
      </c>
      <c r="D77" s="293">
        <f t="shared" si="3"/>
        <v>8250</v>
      </c>
      <c r="E77" s="14">
        <v>44829</v>
      </c>
      <c r="F77" s="117"/>
      <c r="G77" s="118"/>
      <c r="H77" s="118"/>
      <c r="I77" s="293" t="s">
        <v>370</v>
      </c>
      <c r="J77" s="108" t="s">
        <v>239</v>
      </c>
      <c r="K77" s="16"/>
      <c r="L77" s="16"/>
      <c r="M77" s="16"/>
      <c r="N77" s="16"/>
      <c r="O77" s="293"/>
      <c r="P77" s="109">
        <f t="shared" si="10"/>
        <v>30</v>
      </c>
      <c r="Q77" s="187">
        <f t="shared" si="11"/>
        <v>8250</v>
      </c>
      <c r="R77" s="16"/>
      <c r="S77" s="293"/>
      <c r="T77" s="16"/>
      <c r="U77" s="294"/>
      <c r="V77" s="16"/>
      <c r="W77" s="16"/>
      <c r="X77" s="308"/>
    </row>
    <row r="78" spans="1:24" x14ac:dyDescent="0.25">
      <c r="A78" s="292">
        <v>51</v>
      </c>
      <c r="B78" s="109">
        <v>22</v>
      </c>
      <c r="C78" s="293">
        <v>95</v>
      </c>
      <c r="D78" s="293">
        <f t="shared" si="3"/>
        <v>2090</v>
      </c>
      <c r="E78" s="14">
        <v>44829</v>
      </c>
      <c r="F78" s="117"/>
      <c r="G78" s="118"/>
      <c r="H78" s="118"/>
      <c r="I78" s="293" t="s">
        <v>371</v>
      </c>
      <c r="J78" s="108" t="s">
        <v>239</v>
      </c>
      <c r="K78" s="16"/>
      <c r="L78" s="16"/>
      <c r="M78" s="16"/>
      <c r="N78" s="16"/>
      <c r="O78" s="293"/>
      <c r="P78" s="109">
        <f t="shared" si="10"/>
        <v>22</v>
      </c>
      <c r="Q78" s="187">
        <f t="shared" si="11"/>
        <v>2090</v>
      </c>
      <c r="R78" s="16"/>
      <c r="S78" s="293"/>
      <c r="T78" s="16"/>
      <c r="U78" s="294"/>
      <c r="V78" s="16"/>
      <c r="W78" s="16"/>
      <c r="X78" s="308"/>
    </row>
    <row r="79" spans="1:24" x14ac:dyDescent="0.25">
      <c r="A79" s="292">
        <v>52</v>
      </c>
      <c r="B79" s="109">
        <v>54</v>
      </c>
      <c r="C79" s="293">
        <v>275</v>
      </c>
      <c r="D79" s="293">
        <f t="shared" si="3"/>
        <v>14850</v>
      </c>
      <c r="E79" s="14">
        <v>44835</v>
      </c>
      <c r="F79" s="117"/>
      <c r="G79" s="118"/>
      <c r="H79" s="118"/>
      <c r="I79" s="293" t="s">
        <v>370</v>
      </c>
      <c r="J79" s="108" t="s">
        <v>240</v>
      </c>
      <c r="K79" s="16"/>
      <c r="L79" s="16"/>
      <c r="M79" s="16"/>
      <c r="N79" s="16"/>
      <c r="O79" s="293"/>
      <c r="P79" s="109">
        <f t="shared" si="10"/>
        <v>54</v>
      </c>
      <c r="Q79" s="187">
        <f t="shared" si="11"/>
        <v>14850</v>
      </c>
      <c r="R79" s="16"/>
      <c r="S79" s="293"/>
      <c r="T79" s="16"/>
      <c r="U79" s="294"/>
      <c r="V79" s="16"/>
      <c r="W79" s="16"/>
      <c r="X79" s="308"/>
    </row>
    <row r="80" spans="1:24" x14ac:dyDescent="0.25">
      <c r="A80" s="292">
        <v>53</v>
      </c>
      <c r="B80" s="109">
        <v>30</v>
      </c>
      <c r="C80" s="293">
        <v>95</v>
      </c>
      <c r="D80" s="293">
        <f t="shared" si="3"/>
        <v>2850</v>
      </c>
      <c r="E80" s="14">
        <v>44835</v>
      </c>
      <c r="F80" s="117"/>
      <c r="G80" s="118"/>
      <c r="H80" s="118"/>
      <c r="I80" s="293" t="s">
        <v>371</v>
      </c>
      <c r="J80" s="108" t="s">
        <v>240</v>
      </c>
      <c r="K80" s="16"/>
      <c r="L80" s="16"/>
      <c r="M80" s="16"/>
      <c r="N80" s="16"/>
      <c r="O80" s="293"/>
      <c r="P80" s="109">
        <f t="shared" si="10"/>
        <v>30</v>
      </c>
      <c r="Q80" s="187">
        <f t="shared" si="11"/>
        <v>2850</v>
      </c>
      <c r="R80" s="16"/>
      <c r="S80" s="293"/>
      <c r="T80" s="16"/>
      <c r="U80" s="294"/>
      <c r="V80" s="16"/>
      <c r="W80" s="16"/>
      <c r="X80" s="308"/>
    </row>
    <row r="81" spans="1:24" x14ac:dyDescent="0.25">
      <c r="A81" s="292">
        <v>54</v>
      </c>
      <c r="B81" s="109">
        <v>1050</v>
      </c>
      <c r="C81" s="293">
        <v>20</v>
      </c>
      <c r="D81" s="293">
        <f t="shared" si="3"/>
        <v>21000</v>
      </c>
      <c r="E81" s="14"/>
      <c r="F81" s="117"/>
      <c r="G81" s="118"/>
      <c r="H81" s="118"/>
      <c r="I81" s="293" t="s">
        <v>241</v>
      </c>
      <c r="J81" s="108" t="s">
        <v>241</v>
      </c>
      <c r="K81" s="16"/>
      <c r="L81" s="16"/>
      <c r="M81" s="16"/>
      <c r="N81" s="16"/>
      <c r="O81" s="293"/>
      <c r="P81" s="109">
        <f t="shared" si="10"/>
        <v>1050</v>
      </c>
      <c r="Q81" s="187">
        <f t="shared" si="11"/>
        <v>21000</v>
      </c>
      <c r="R81" s="16"/>
      <c r="S81" s="293"/>
      <c r="T81" s="16"/>
      <c r="U81" s="294"/>
      <c r="V81" s="16"/>
      <c r="W81" s="16"/>
      <c r="X81" s="308"/>
    </row>
    <row r="82" spans="1:24" x14ac:dyDescent="0.25">
      <c r="A82" s="292">
        <v>55</v>
      </c>
      <c r="B82" s="109">
        <v>1</v>
      </c>
      <c r="C82" s="293">
        <v>600</v>
      </c>
      <c r="D82" s="293">
        <f t="shared" si="3"/>
        <v>600</v>
      </c>
      <c r="E82" s="14"/>
      <c r="F82" s="117"/>
      <c r="G82" s="118"/>
      <c r="H82" s="118"/>
      <c r="I82" s="293" t="s">
        <v>38</v>
      </c>
      <c r="J82" s="108" t="s">
        <v>38</v>
      </c>
      <c r="K82" s="16"/>
      <c r="L82" s="16"/>
      <c r="M82" s="16"/>
      <c r="N82" s="16"/>
      <c r="O82" s="293"/>
      <c r="P82" s="109">
        <f t="shared" si="10"/>
        <v>1</v>
      </c>
      <c r="Q82" s="187">
        <f t="shared" si="11"/>
        <v>600</v>
      </c>
      <c r="R82" s="16"/>
      <c r="S82" s="293"/>
      <c r="T82" s="16"/>
      <c r="U82" s="294"/>
      <c r="V82" s="16"/>
      <c r="W82" s="16"/>
      <c r="X82" s="308"/>
    </row>
    <row r="83" spans="1:24" x14ac:dyDescent="0.25">
      <c r="A83" s="292">
        <v>56</v>
      </c>
      <c r="B83" s="109">
        <v>44</v>
      </c>
      <c r="C83" s="293">
        <v>275</v>
      </c>
      <c r="D83" s="293">
        <f t="shared" si="3"/>
        <v>12100</v>
      </c>
      <c r="E83" s="14">
        <v>44846</v>
      </c>
      <c r="F83" s="117"/>
      <c r="G83" s="118"/>
      <c r="H83" s="118"/>
      <c r="I83" s="293" t="s">
        <v>370</v>
      </c>
      <c r="J83" s="108" t="s">
        <v>270</v>
      </c>
      <c r="K83" s="16"/>
      <c r="L83" s="16"/>
      <c r="M83" s="16"/>
      <c r="N83" s="16"/>
      <c r="O83" s="293"/>
      <c r="P83" s="109">
        <f t="shared" si="10"/>
        <v>44</v>
      </c>
      <c r="Q83" s="187">
        <f t="shared" si="11"/>
        <v>12100</v>
      </c>
      <c r="R83" s="16"/>
      <c r="S83" s="293"/>
      <c r="T83" s="16"/>
      <c r="U83" s="294"/>
      <c r="V83" s="16"/>
      <c r="W83" s="16"/>
      <c r="X83" s="308"/>
    </row>
    <row r="84" spans="1:24" x14ac:dyDescent="0.25">
      <c r="A84" s="292">
        <v>57</v>
      </c>
      <c r="B84" s="109">
        <v>20</v>
      </c>
      <c r="C84" s="293">
        <v>95</v>
      </c>
      <c r="D84" s="293">
        <f t="shared" si="3"/>
        <v>1900</v>
      </c>
      <c r="E84" s="14">
        <v>44846</v>
      </c>
      <c r="F84" s="117"/>
      <c r="G84" s="118"/>
      <c r="H84" s="118"/>
      <c r="I84" s="293" t="s">
        <v>371</v>
      </c>
      <c r="J84" s="108" t="s">
        <v>270</v>
      </c>
      <c r="K84" s="16"/>
      <c r="L84" s="16"/>
      <c r="M84" s="16"/>
      <c r="N84" s="16"/>
      <c r="O84" s="293"/>
      <c r="P84" s="109">
        <f t="shared" si="10"/>
        <v>20</v>
      </c>
      <c r="Q84" s="187">
        <f t="shared" si="11"/>
        <v>1900</v>
      </c>
      <c r="R84" s="16"/>
      <c r="S84" s="293"/>
      <c r="T84" s="16"/>
      <c r="U84" s="294"/>
      <c r="V84" s="16"/>
      <c r="W84" s="16"/>
      <c r="X84" s="308"/>
    </row>
    <row r="85" spans="1:24" x14ac:dyDescent="0.25">
      <c r="A85" s="292">
        <v>58</v>
      </c>
      <c r="B85" s="109">
        <v>50</v>
      </c>
      <c r="C85" s="293">
        <v>275</v>
      </c>
      <c r="D85" s="293">
        <f t="shared" si="3"/>
        <v>13750</v>
      </c>
      <c r="E85" s="14"/>
      <c r="F85" s="117"/>
      <c r="G85" s="118"/>
      <c r="H85" s="118"/>
      <c r="I85" s="293" t="s">
        <v>370</v>
      </c>
      <c r="J85" s="108" t="s">
        <v>281</v>
      </c>
      <c r="K85" s="16"/>
      <c r="L85" s="16"/>
      <c r="M85" s="16"/>
      <c r="N85" s="16"/>
      <c r="O85" s="293"/>
      <c r="P85" s="109">
        <f t="shared" si="10"/>
        <v>50</v>
      </c>
      <c r="Q85" s="187">
        <f t="shared" si="11"/>
        <v>13750</v>
      </c>
      <c r="R85" s="16"/>
      <c r="S85" s="293"/>
      <c r="T85" s="16"/>
      <c r="U85" s="294"/>
      <c r="V85" s="16"/>
      <c r="W85" s="16"/>
      <c r="X85" s="308"/>
    </row>
    <row r="86" spans="1:24" x14ac:dyDescent="0.25">
      <c r="A86" s="292">
        <v>59</v>
      </c>
      <c r="B86" s="109">
        <v>30</v>
      </c>
      <c r="C86" s="293">
        <v>95</v>
      </c>
      <c r="D86" s="293">
        <f t="shared" si="3"/>
        <v>2850</v>
      </c>
      <c r="E86" s="14"/>
      <c r="F86" s="117"/>
      <c r="G86" s="118"/>
      <c r="H86" s="118"/>
      <c r="I86" s="293" t="s">
        <v>371</v>
      </c>
      <c r="J86" s="108" t="s">
        <v>281</v>
      </c>
      <c r="K86" s="16"/>
      <c r="L86" s="16"/>
      <c r="M86" s="16"/>
      <c r="N86" s="16"/>
      <c r="O86" s="293"/>
      <c r="P86" s="109">
        <f t="shared" si="10"/>
        <v>30</v>
      </c>
      <c r="Q86" s="187">
        <f t="shared" si="11"/>
        <v>2850</v>
      </c>
      <c r="R86" s="16"/>
      <c r="S86" s="293"/>
      <c r="T86" s="16"/>
      <c r="U86" s="294"/>
      <c r="V86" s="16"/>
      <c r="W86" s="16"/>
      <c r="X86" s="308"/>
    </row>
    <row r="87" spans="1:24" x14ac:dyDescent="0.25">
      <c r="A87" s="292">
        <v>60</v>
      </c>
      <c r="B87" s="109">
        <v>30</v>
      </c>
      <c r="C87" s="293">
        <v>275</v>
      </c>
      <c r="D87" s="293">
        <f t="shared" si="3"/>
        <v>8250</v>
      </c>
      <c r="E87" s="14">
        <v>44860</v>
      </c>
      <c r="F87" s="117"/>
      <c r="G87" s="118"/>
      <c r="H87" s="118"/>
      <c r="I87" s="293" t="s">
        <v>370</v>
      </c>
      <c r="J87" s="108" t="s">
        <v>282</v>
      </c>
      <c r="K87" s="16"/>
      <c r="L87" s="16"/>
      <c r="M87" s="16"/>
      <c r="N87" s="16"/>
      <c r="O87" s="293"/>
      <c r="P87" s="109">
        <f t="shared" ref="P87:P112" si="12">B87</f>
        <v>30</v>
      </c>
      <c r="Q87" s="187">
        <f t="shared" ref="Q87:Q112" si="13">D87</f>
        <v>8250</v>
      </c>
      <c r="R87" s="16"/>
      <c r="S87" s="293"/>
      <c r="T87" s="16"/>
      <c r="U87" s="294"/>
      <c r="V87" s="16"/>
      <c r="W87" s="16"/>
      <c r="X87" s="308"/>
    </row>
    <row r="88" spans="1:24" x14ac:dyDescent="0.25">
      <c r="A88" s="292">
        <v>61</v>
      </c>
      <c r="B88" s="109">
        <v>20</v>
      </c>
      <c r="C88" s="293">
        <v>95</v>
      </c>
      <c r="D88" s="293">
        <f t="shared" si="3"/>
        <v>1900</v>
      </c>
      <c r="E88" s="14">
        <v>44860</v>
      </c>
      <c r="F88" s="117"/>
      <c r="G88" s="118"/>
      <c r="H88" s="118"/>
      <c r="I88" s="293" t="s">
        <v>371</v>
      </c>
      <c r="J88" s="108" t="s">
        <v>282</v>
      </c>
      <c r="K88" s="16"/>
      <c r="L88" s="16"/>
      <c r="M88" s="16"/>
      <c r="N88" s="16"/>
      <c r="O88" s="293"/>
      <c r="P88" s="109">
        <f t="shared" si="12"/>
        <v>20</v>
      </c>
      <c r="Q88" s="187">
        <f t="shared" si="13"/>
        <v>1900</v>
      </c>
      <c r="R88" s="16"/>
      <c r="S88" s="293"/>
      <c r="T88" s="16"/>
      <c r="U88" s="294"/>
      <c r="V88" s="16"/>
      <c r="W88" s="16"/>
      <c r="X88" s="308"/>
    </row>
    <row r="89" spans="1:24" x14ac:dyDescent="0.25">
      <c r="A89" s="292">
        <v>62</v>
      </c>
      <c r="B89" s="109">
        <v>50</v>
      </c>
      <c r="C89" s="293">
        <v>275</v>
      </c>
      <c r="D89" s="293">
        <f t="shared" si="3"/>
        <v>13750</v>
      </c>
      <c r="E89" s="14"/>
      <c r="F89" s="117"/>
      <c r="G89" s="118"/>
      <c r="H89" s="118"/>
      <c r="I89" s="293" t="s">
        <v>370</v>
      </c>
      <c r="J89" s="108" t="s">
        <v>225</v>
      </c>
      <c r="K89" s="16"/>
      <c r="L89" s="16"/>
      <c r="M89" s="16"/>
      <c r="N89" s="16"/>
      <c r="O89" s="293"/>
      <c r="P89" s="109">
        <f t="shared" si="12"/>
        <v>50</v>
      </c>
      <c r="Q89" s="187">
        <f t="shared" si="13"/>
        <v>13750</v>
      </c>
      <c r="R89" s="16"/>
      <c r="S89" s="293"/>
      <c r="T89" s="16"/>
      <c r="U89" s="294"/>
      <c r="V89" s="16"/>
      <c r="W89" s="16"/>
      <c r="X89" s="308"/>
    </row>
    <row r="90" spans="1:24" x14ac:dyDescent="0.25">
      <c r="A90" s="292">
        <v>63</v>
      </c>
      <c r="B90" s="109">
        <v>30</v>
      </c>
      <c r="C90" s="293">
        <v>95</v>
      </c>
      <c r="D90" s="293">
        <f t="shared" si="3"/>
        <v>2850</v>
      </c>
      <c r="E90" s="14"/>
      <c r="F90" s="117"/>
      <c r="G90" s="118"/>
      <c r="H90" s="118"/>
      <c r="I90" s="293" t="s">
        <v>371</v>
      </c>
      <c r="J90" s="108" t="s">
        <v>225</v>
      </c>
      <c r="K90" s="16"/>
      <c r="L90" s="16"/>
      <c r="M90" s="16"/>
      <c r="N90" s="16"/>
      <c r="O90" s="293"/>
      <c r="P90" s="109">
        <f t="shared" si="12"/>
        <v>30</v>
      </c>
      <c r="Q90" s="187">
        <f t="shared" si="13"/>
        <v>2850</v>
      </c>
      <c r="R90" s="16"/>
      <c r="S90" s="293"/>
      <c r="T90" s="16"/>
      <c r="U90" s="294"/>
      <c r="V90" s="16"/>
      <c r="W90" s="16"/>
      <c r="X90" s="308"/>
    </row>
    <row r="91" spans="1:24" x14ac:dyDescent="0.25">
      <c r="A91" s="292">
        <v>64</v>
      </c>
      <c r="B91" s="109">
        <v>30</v>
      </c>
      <c r="C91" s="293">
        <v>275</v>
      </c>
      <c r="D91" s="293">
        <f t="shared" si="3"/>
        <v>8250</v>
      </c>
      <c r="E91" s="14">
        <v>44878</v>
      </c>
      <c r="F91" s="117"/>
      <c r="G91" s="118"/>
      <c r="H91" s="118"/>
      <c r="I91" s="293" t="s">
        <v>370</v>
      </c>
      <c r="J91" s="108" t="s">
        <v>226</v>
      </c>
      <c r="K91" s="16"/>
      <c r="L91" s="16"/>
      <c r="M91" s="16"/>
      <c r="N91" s="16"/>
      <c r="O91" s="293"/>
      <c r="P91" s="109">
        <f t="shared" si="12"/>
        <v>30</v>
      </c>
      <c r="Q91" s="187">
        <f t="shared" si="13"/>
        <v>8250</v>
      </c>
      <c r="R91" s="16"/>
      <c r="S91" s="293"/>
      <c r="T91" s="16"/>
      <c r="U91" s="294"/>
      <c r="V91" s="16"/>
      <c r="W91" s="16"/>
      <c r="X91" s="308"/>
    </row>
    <row r="92" spans="1:24" x14ac:dyDescent="0.25">
      <c r="A92" s="292">
        <v>65</v>
      </c>
      <c r="B92" s="109">
        <v>16</v>
      </c>
      <c r="C92" s="293">
        <v>95</v>
      </c>
      <c r="D92" s="293">
        <f t="shared" si="3"/>
        <v>1520</v>
      </c>
      <c r="E92" s="14">
        <v>44878</v>
      </c>
      <c r="F92" s="117"/>
      <c r="G92" s="118"/>
      <c r="H92" s="118"/>
      <c r="I92" s="293" t="s">
        <v>371</v>
      </c>
      <c r="J92" s="108" t="s">
        <v>226</v>
      </c>
      <c r="K92" s="16"/>
      <c r="L92" s="16"/>
      <c r="M92" s="16"/>
      <c r="N92" s="16"/>
      <c r="O92" s="293"/>
      <c r="P92" s="109">
        <f t="shared" si="12"/>
        <v>16</v>
      </c>
      <c r="Q92" s="187">
        <f t="shared" si="13"/>
        <v>1520</v>
      </c>
      <c r="R92" s="16"/>
      <c r="S92" s="293"/>
      <c r="T92" s="16"/>
      <c r="U92" s="294"/>
      <c r="V92" s="16"/>
      <c r="W92" s="16"/>
      <c r="X92" s="308"/>
    </row>
    <row r="93" spans="1:24" x14ac:dyDescent="0.25">
      <c r="A93" s="292">
        <v>66</v>
      </c>
      <c r="B93" s="109">
        <v>50</v>
      </c>
      <c r="C93" s="293">
        <v>275</v>
      </c>
      <c r="D93" s="293">
        <f t="shared" si="3"/>
        <v>13750</v>
      </c>
      <c r="E93" s="14">
        <v>44891</v>
      </c>
      <c r="F93" s="117"/>
      <c r="G93" s="118"/>
      <c r="H93" s="118"/>
      <c r="I93" s="293" t="s">
        <v>370</v>
      </c>
      <c r="J93" s="108" t="s">
        <v>231</v>
      </c>
      <c r="K93" s="16"/>
      <c r="L93" s="16"/>
      <c r="M93" s="16"/>
      <c r="N93" s="16"/>
      <c r="O93" s="293"/>
      <c r="P93" s="109">
        <f t="shared" si="12"/>
        <v>50</v>
      </c>
      <c r="Q93" s="187">
        <f t="shared" si="13"/>
        <v>13750</v>
      </c>
      <c r="R93" s="16"/>
      <c r="S93" s="293"/>
      <c r="T93" s="16"/>
      <c r="U93" s="294"/>
      <c r="V93" s="16"/>
      <c r="W93" s="16"/>
      <c r="X93" s="308"/>
    </row>
    <row r="94" spans="1:24" x14ac:dyDescent="0.25">
      <c r="A94" s="292">
        <v>67</v>
      </c>
      <c r="B94" s="109">
        <v>30</v>
      </c>
      <c r="C94" s="293">
        <v>95</v>
      </c>
      <c r="D94" s="293">
        <f t="shared" si="3"/>
        <v>2850</v>
      </c>
      <c r="E94" s="14">
        <v>44891</v>
      </c>
      <c r="F94" s="117"/>
      <c r="G94" s="118"/>
      <c r="H94" s="118"/>
      <c r="I94" s="293" t="s">
        <v>371</v>
      </c>
      <c r="J94" s="108" t="s">
        <v>231</v>
      </c>
      <c r="K94" s="16"/>
      <c r="L94" s="16"/>
      <c r="M94" s="16"/>
      <c r="N94" s="16"/>
      <c r="O94" s="293"/>
      <c r="P94" s="109">
        <f t="shared" si="12"/>
        <v>30</v>
      </c>
      <c r="Q94" s="187">
        <f t="shared" si="13"/>
        <v>2850</v>
      </c>
      <c r="R94" s="16"/>
      <c r="S94" s="293"/>
      <c r="T94" s="16"/>
      <c r="U94" s="294"/>
      <c r="V94" s="16"/>
      <c r="W94" s="16"/>
      <c r="X94" s="308"/>
    </row>
    <row r="95" spans="1:24" x14ac:dyDescent="0.25">
      <c r="A95" s="292">
        <v>68</v>
      </c>
      <c r="B95" s="109">
        <v>27</v>
      </c>
      <c r="C95" s="293">
        <v>275</v>
      </c>
      <c r="D95" s="293">
        <f t="shared" si="3"/>
        <v>7425</v>
      </c>
      <c r="E95" s="14">
        <v>44902</v>
      </c>
      <c r="F95" s="117"/>
      <c r="G95" s="118"/>
      <c r="H95" s="118"/>
      <c r="I95" s="293" t="s">
        <v>370</v>
      </c>
      <c r="J95" s="108" t="s">
        <v>440</v>
      </c>
      <c r="K95" s="16"/>
      <c r="L95" s="16"/>
      <c r="M95" s="16"/>
      <c r="N95" s="16"/>
      <c r="O95" s="293"/>
      <c r="P95" s="109">
        <f t="shared" si="12"/>
        <v>27</v>
      </c>
      <c r="Q95" s="187">
        <f t="shared" si="13"/>
        <v>7425</v>
      </c>
      <c r="R95" s="16"/>
      <c r="S95" s="293"/>
      <c r="T95" s="16"/>
      <c r="U95" s="294"/>
      <c r="V95" s="16"/>
      <c r="W95" s="16"/>
      <c r="X95" s="308"/>
    </row>
    <row r="96" spans="1:24" x14ac:dyDescent="0.25">
      <c r="A96" s="292">
        <v>69</v>
      </c>
      <c r="B96" s="109">
        <v>15</v>
      </c>
      <c r="C96" s="293">
        <v>95</v>
      </c>
      <c r="D96" s="293">
        <f t="shared" si="3"/>
        <v>1425</v>
      </c>
      <c r="E96" s="14">
        <v>44902</v>
      </c>
      <c r="F96" s="117"/>
      <c r="G96" s="118"/>
      <c r="H96" s="118"/>
      <c r="I96" s="293" t="s">
        <v>371</v>
      </c>
      <c r="J96" s="108" t="s">
        <v>440</v>
      </c>
      <c r="K96" s="16"/>
      <c r="L96" s="16"/>
      <c r="M96" s="16"/>
      <c r="N96" s="16"/>
      <c r="O96" s="293"/>
      <c r="P96" s="109">
        <f t="shared" si="12"/>
        <v>15</v>
      </c>
      <c r="Q96" s="187">
        <f t="shared" si="13"/>
        <v>1425</v>
      </c>
      <c r="R96" s="16"/>
      <c r="S96" s="293"/>
      <c r="T96" s="16"/>
      <c r="U96" s="294"/>
      <c r="V96" s="16"/>
      <c r="W96" s="16"/>
      <c r="X96" s="308"/>
    </row>
    <row r="97" spans="1:24" x14ac:dyDescent="0.25">
      <c r="A97" s="292">
        <v>70</v>
      </c>
      <c r="B97" s="109">
        <v>48</v>
      </c>
      <c r="C97" s="293">
        <v>275</v>
      </c>
      <c r="D97" s="293">
        <f t="shared" si="3"/>
        <v>13200</v>
      </c>
      <c r="E97" s="14">
        <v>44912</v>
      </c>
      <c r="F97" s="117"/>
      <c r="G97" s="118"/>
      <c r="H97" s="118"/>
      <c r="I97" s="293" t="s">
        <v>370</v>
      </c>
      <c r="J97" s="108" t="s">
        <v>235</v>
      </c>
      <c r="K97" s="16"/>
      <c r="L97" s="16"/>
      <c r="M97" s="16"/>
      <c r="N97" s="16"/>
      <c r="O97" s="293"/>
      <c r="P97" s="109">
        <f t="shared" si="12"/>
        <v>48</v>
      </c>
      <c r="Q97" s="187">
        <f t="shared" si="13"/>
        <v>13200</v>
      </c>
      <c r="R97" s="16"/>
      <c r="S97" s="293"/>
      <c r="T97" s="16"/>
      <c r="U97" s="294"/>
      <c r="V97" s="16"/>
      <c r="W97" s="16"/>
      <c r="X97" s="308"/>
    </row>
    <row r="98" spans="1:24" x14ac:dyDescent="0.25">
      <c r="A98" s="292">
        <v>71</v>
      </c>
      <c r="B98" s="109">
        <v>25</v>
      </c>
      <c r="C98" s="293">
        <v>95</v>
      </c>
      <c r="D98" s="293">
        <f t="shared" si="3"/>
        <v>2375</v>
      </c>
      <c r="E98" s="14">
        <v>44912</v>
      </c>
      <c r="F98" s="117"/>
      <c r="G98" s="118"/>
      <c r="H98" s="118"/>
      <c r="I98" s="293" t="s">
        <v>371</v>
      </c>
      <c r="J98" s="108" t="s">
        <v>464</v>
      </c>
      <c r="K98" s="16"/>
      <c r="L98" s="16"/>
      <c r="M98" s="16"/>
      <c r="N98" s="16"/>
      <c r="O98" s="293"/>
      <c r="P98" s="109">
        <f t="shared" si="12"/>
        <v>25</v>
      </c>
      <c r="Q98" s="187">
        <f t="shared" si="13"/>
        <v>2375</v>
      </c>
      <c r="R98" s="16"/>
      <c r="S98" s="293"/>
      <c r="T98" s="16"/>
      <c r="U98" s="294"/>
      <c r="V98" s="16"/>
      <c r="W98" s="16"/>
      <c r="X98" s="308"/>
    </row>
    <row r="99" spans="1:24" x14ac:dyDescent="0.25">
      <c r="A99" s="292">
        <v>72</v>
      </c>
      <c r="B99" s="109">
        <v>30</v>
      </c>
      <c r="C99" s="293">
        <v>275</v>
      </c>
      <c r="D99" s="293">
        <f t="shared" si="3"/>
        <v>8250</v>
      </c>
      <c r="E99" s="14">
        <v>44926</v>
      </c>
      <c r="F99" s="117"/>
      <c r="G99" s="118"/>
      <c r="H99" s="118"/>
      <c r="I99" s="293" t="s">
        <v>370</v>
      </c>
      <c r="J99" s="108" t="s">
        <v>234</v>
      </c>
      <c r="K99" s="16"/>
      <c r="L99" s="16"/>
      <c r="M99" s="16"/>
      <c r="N99" s="16"/>
      <c r="O99" s="293"/>
      <c r="P99" s="109">
        <f t="shared" si="12"/>
        <v>30</v>
      </c>
      <c r="Q99" s="187">
        <f t="shared" si="13"/>
        <v>8250</v>
      </c>
      <c r="R99" s="16"/>
      <c r="S99" s="293"/>
      <c r="T99" s="16"/>
      <c r="U99" s="294"/>
      <c r="V99" s="16"/>
      <c r="W99" s="16"/>
      <c r="X99" s="308"/>
    </row>
    <row r="100" spans="1:24" x14ac:dyDescent="0.25">
      <c r="A100" s="292">
        <v>73</v>
      </c>
      <c r="B100" s="109">
        <v>17</v>
      </c>
      <c r="C100" s="293">
        <v>95</v>
      </c>
      <c r="D100" s="293">
        <f t="shared" si="3"/>
        <v>1615</v>
      </c>
      <c r="E100" s="14">
        <v>44926</v>
      </c>
      <c r="F100" s="117"/>
      <c r="G100" s="118"/>
      <c r="H100" s="118"/>
      <c r="I100" s="293" t="s">
        <v>371</v>
      </c>
      <c r="J100" s="108" t="s">
        <v>234</v>
      </c>
      <c r="K100" s="16"/>
      <c r="L100" s="16"/>
      <c r="M100" s="16"/>
      <c r="N100" s="16"/>
      <c r="O100" s="293"/>
      <c r="P100" s="109">
        <f t="shared" si="12"/>
        <v>17</v>
      </c>
      <c r="Q100" s="187">
        <f t="shared" si="13"/>
        <v>1615</v>
      </c>
      <c r="R100" s="16"/>
      <c r="S100" s="293"/>
      <c r="T100" s="16"/>
      <c r="U100" s="294"/>
      <c r="V100" s="16"/>
      <c r="W100" s="16"/>
      <c r="X100" s="308"/>
    </row>
    <row r="101" spans="1:24" s="363" customFormat="1" ht="21" x14ac:dyDescent="0.25">
      <c r="A101" s="357">
        <v>74</v>
      </c>
      <c r="B101" s="358">
        <v>48</v>
      </c>
      <c r="C101" s="359">
        <v>275</v>
      </c>
      <c r="D101" s="359">
        <f t="shared" si="3"/>
        <v>13200</v>
      </c>
      <c r="E101" s="360">
        <v>44934</v>
      </c>
      <c r="F101" s="359"/>
      <c r="G101" s="360"/>
      <c r="H101" s="360"/>
      <c r="I101" s="359" t="s">
        <v>370</v>
      </c>
      <c r="J101" s="361" t="s">
        <v>233</v>
      </c>
      <c r="K101" s="361"/>
      <c r="L101" s="361"/>
      <c r="M101" s="361"/>
      <c r="N101" s="361"/>
      <c r="O101" s="359"/>
      <c r="P101" s="358">
        <f t="shared" si="12"/>
        <v>48</v>
      </c>
      <c r="Q101" s="371">
        <f t="shared" si="13"/>
        <v>13200</v>
      </c>
      <c r="R101" s="361"/>
      <c r="S101" s="359"/>
      <c r="T101" s="361"/>
      <c r="U101" s="359"/>
      <c r="V101" s="361"/>
      <c r="W101" s="361"/>
      <c r="X101" s="362"/>
    </row>
    <row r="102" spans="1:24" s="363" customFormat="1" ht="21" x14ac:dyDescent="0.25">
      <c r="A102" s="357">
        <v>75</v>
      </c>
      <c r="B102" s="358">
        <v>25</v>
      </c>
      <c r="C102" s="359">
        <v>95</v>
      </c>
      <c r="D102" s="359">
        <f t="shared" si="3"/>
        <v>2375</v>
      </c>
      <c r="E102" s="360">
        <v>44934</v>
      </c>
      <c r="F102" s="359"/>
      <c r="G102" s="360"/>
      <c r="H102" s="360"/>
      <c r="I102" s="359" t="s">
        <v>371</v>
      </c>
      <c r="J102" s="361" t="s">
        <v>233</v>
      </c>
      <c r="K102" s="361"/>
      <c r="L102" s="361"/>
      <c r="M102" s="361"/>
      <c r="N102" s="361"/>
      <c r="O102" s="359"/>
      <c r="P102" s="358">
        <f t="shared" si="12"/>
        <v>25</v>
      </c>
      <c r="Q102" s="371">
        <f t="shared" si="13"/>
        <v>2375</v>
      </c>
      <c r="R102" s="361"/>
      <c r="S102" s="359"/>
      <c r="T102" s="361"/>
      <c r="U102" s="359"/>
      <c r="V102" s="361"/>
      <c r="W102" s="361"/>
      <c r="X102" s="362"/>
    </row>
    <row r="103" spans="1:24" s="363" customFormat="1" ht="21" x14ac:dyDescent="0.25">
      <c r="A103" s="357">
        <v>76</v>
      </c>
      <c r="B103" s="358">
        <v>30</v>
      </c>
      <c r="C103" s="359">
        <v>275</v>
      </c>
      <c r="D103" s="359">
        <f t="shared" si="3"/>
        <v>8250</v>
      </c>
      <c r="E103" s="360">
        <v>44948</v>
      </c>
      <c r="F103" s="359"/>
      <c r="G103" s="360"/>
      <c r="H103" s="360"/>
      <c r="I103" s="359" t="s">
        <v>370</v>
      </c>
      <c r="J103" s="361" t="s">
        <v>470</v>
      </c>
      <c r="K103" s="361"/>
      <c r="L103" s="361"/>
      <c r="M103" s="361"/>
      <c r="N103" s="361"/>
      <c r="O103" s="359"/>
      <c r="P103" s="358">
        <f t="shared" si="12"/>
        <v>30</v>
      </c>
      <c r="Q103" s="371">
        <f t="shared" si="13"/>
        <v>8250</v>
      </c>
      <c r="R103" s="361"/>
      <c r="S103" s="359"/>
      <c r="T103" s="361"/>
      <c r="U103" s="359"/>
      <c r="V103" s="361"/>
      <c r="W103" s="361"/>
      <c r="X103" s="362"/>
    </row>
    <row r="104" spans="1:24" s="363" customFormat="1" ht="21" x14ac:dyDescent="0.25">
      <c r="A104" s="357">
        <v>77</v>
      </c>
      <c r="B104" s="358">
        <v>20</v>
      </c>
      <c r="C104" s="359">
        <v>95</v>
      </c>
      <c r="D104" s="359">
        <f t="shared" si="3"/>
        <v>1900</v>
      </c>
      <c r="E104" s="360">
        <v>44948</v>
      </c>
      <c r="F104" s="359"/>
      <c r="G104" s="360"/>
      <c r="H104" s="360"/>
      <c r="I104" s="359" t="s">
        <v>371</v>
      </c>
      <c r="J104" s="361" t="s">
        <v>470</v>
      </c>
      <c r="K104" s="361"/>
      <c r="L104" s="361"/>
      <c r="M104" s="361"/>
      <c r="N104" s="361"/>
      <c r="O104" s="359"/>
      <c r="P104" s="358">
        <f t="shared" si="12"/>
        <v>20</v>
      </c>
      <c r="Q104" s="371">
        <f t="shared" si="13"/>
        <v>1900</v>
      </c>
      <c r="R104" s="361"/>
      <c r="S104" s="359"/>
      <c r="T104" s="361"/>
      <c r="U104" s="359"/>
      <c r="V104" s="361"/>
      <c r="W104" s="361"/>
      <c r="X104" s="362"/>
    </row>
    <row r="105" spans="1:24" s="363" customFormat="1" ht="21" x14ac:dyDescent="0.25">
      <c r="A105" s="357">
        <v>78</v>
      </c>
      <c r="B105" s="358">
        <v>55</v>
      </c>
      <c r="C105" s="359">
        <v>275</v>
      </c>
      <c r="D105" s="359">
        <f t="shared" si="3"/>
        <v>15125</v>
      </c>
      <c r="E105" s="360">
        <v>44955</v>
      </c>
      <c r="F105" s="359"/>
      <c r="G105" s="360"/>
      <c r="H105" s="360"/>
      <c r="I105" s="359" t="s">
        <v>370</v>
      </c>
      <c r="J105" s="361" t="s">
        <v>471</v>
      </c>
      <c r="K105" s="361"/>
      <c r="L105" s="361"/>
      <c r="M105" s="361"/>
      <c r="N105" s="361"/>
      <c r="O105" s="359"/>
      <c r="P105" s="358">
        <f t="shared" si="12"/>
        <v>55</v>
      </c>
      <c r="Q105" s="371">
        <f t="shared" si="13"/>
        <v>15125</v>
      </c>
      <c r="R105" s="361"/>
      <c r="S105" s="359"/>
      <c r="T105" s="361"/>
      <c r="U105" s="359"/>
      <c r="V105" s="361"/>
      <c r="W105" s="361"/>
      <c r="X105" s="362"/>
    </row>
    <row r="106" spans="1:24" s="363" customFormat="1" ht="21" x14ac:dyDescent="0.25">
      <c r="A106" s="357">
        <v>79</v>
      </c>
      <c r="B106" s="358">
        <v>28</v>
      </c>
      <c r="C106" s="359">
        <v>95</v>
      </c>
      <c r="D106" s="359">
        <f t="shared" si="3"/>
        <v>2660</v>
      </c>
      <c r="E106" s="360">
        <v>44955</v>
      </c>
      <c r="F106" s="359"/>
      <c r="G106" s="360"/>
      <c r="H106" s="360"/>
      <c r="I106" s="359" t="s">
        <v>371</v>
      </c>
      <c r="J106" s="361" t="s">
        <v>471</v>
      </c>
      <c r="K106" s="361"/>
      <c r="L106" s="361"/>
      <c r="M106" s="361"/>
      <c r="N106" s="361"/>
      <c r="O106" s="359"/>
      <c r="P106" s="358">
        <f t="shared" si="12"/>
        <v>28</v>
      </c>
      <c r="Q106" s="371">
        <f t="shared" si="13"/>
        <v>2660</v>
      </c>
      <c r="R106" s="361"/>
      <c r="S106" s="359"/>
      <c r="T106" s="361"/>
      <c r="U106" s="359"/>
      <c r="V106" s="361"/>
      <c r="W106" s="361"/>
      <c r="X106" s="362"/>
    </row>
    <row r="107" spans="1:24" s="363" customFormat="1" ht="21" x14ac:dyDescent="0.25">
      <c r="A107" s="357"/>
      <c r="B107" s="358">
        <v>30</v>
      </c>
      <c r="C107" s="359">
        <v>275</v>
      </c>
      <c r="D107" s="359">
        <f t="shared" si="3"/>
        <v>8250</v>
      </c>
      <c r="E107" s="360">
        <v>44961</v>
      </c>
      <c r="F107" s="359"/>
      <c r="G107" s="360"/>
      <c r="H107" s="360"/>
      <c r="I107" s="359" t="s">
        <v>370</v>
      </c>
      <c r="J107" s="361" t="s">
        <v>472</v>
      </c>
      <c r="K107" s="361"/>
      <c r="L107" s="361"/>
      <c r="M107" s="361"/>
      <c r="N107" s="361"/>
      <c r="O107" s="359"/>
      <c r="P107" s="358">
        <f t="shared" si="12"/>
        <v>30</v>
      </c>
      <c r="Q107" s="371">
        <f t="shared" si="13"/>
        <v>8250</v>
      </c>
      <c r="R107" s="361"/>
      <c r="S107" s="359"/>
      <c r="T107" s="361"/>
      <c r="U107" s="359"/>
      <c r="V107" s="361"/>
      <c r="W107" s="361"/>
      <c r="X107" s="362"/>
    </row>
    <row r="108" spans="1:24" s="363" customFormat="1" ht="21" x14ac:dyDescent="0.25">
      <c r="A108" s="357"/>
      <c r="B108" s="358">
        <v>20</v>
      </c>
      <c r="C108" s="359">
        <v>95</v>
      </c>
      <c r="D108" s="359">
        <f t="shared" si="3"/>
        <v>1900</v>
      </c>
      <c r="E108" s="360">
        <v>44961</v>
      </c>
      <c r="F108" s="359"/>
      <c r="G108" s="360"/>
      <c r="H108" s="360"/>
      <c r="I108" s="359" t="s">
        <v>371</v>
      </c>
      <c r="J108" s="361" t="s">
        <v>472</v>
      </c>
      <c r="K108" s="361"/>
      <c r="L108" s="361"/>
      <c r="M108" s="361"/>
      <c r="N108" s="361"/>
      <c r="O108" s="359"/>
      <c r="P108" s="358">
        <f t="shared" si="12"/>
        <v>20</v>
      </c>
      <c r="Q108" s="371">
        <f t="shared" si="13"/>
        <v>1900</v>
      </c>
      <c r="R108" s="361"/>
      <c r="S108" s="359"/>
      <c r="T108" s="361"/>
      <c r="U108" s="359"/>
      <c r="V108" s="361"/>
      <c r="W108" s="361"/>
      <c r="X108" s="362"/>
    </row>
    <row r="109" spans="1:24" s="363" customFormat="1" ht="21" x14ac:dyDescent="0.25">
      <c r="A109" s="357"/>
      <c r="B109" s="358">
        <v>55</v>
      </c>
      <c r="C109" s="359">
        <v>275</v>
      </c>
      <c r="D109" s="359">
        <f t="shared" si="3"/>
        <v>15125</v>
      </c>
      <c r="E109" s="360">
        <v>44966</v>
      </c>
      <c r="F109" s="359"/>
      <c r="G109" s="360"/>
      <c r="H109" s="360"/>
      <c r="I109" s="359" t="s">
        <v>370</v>
      </c>
      <c r="J109" s="361" t="s">
        <v>473</v>
      </c>
      <c r="K109" s="361"/>
      <c r="L109" s="361"/>
      <c r="M109" s="361"/>
      <c r="N109" s="361"/>
      <c r="O109" s="359"/>
      <c r="P109" s="358">
        <f t="shared" si="12"/>
        <v>55</v>
      </c>
      <c r="Q109" s="371">
        <f t="shared" si="13"/>
        <v>15125</v>
      </c>
      <c r="R109" s="361"/>
      <c r="S109" s="359"/>
      <c r="T109" s="361"/>
      <c r="U109" s="359"/>
      <c r="V109" s="361"/>
      <c r="W109" s="361"/>
      <c r="X109" s="362"/>
    </row>
    <row r="110" spans="1:24" s="363" customFormat="1" ht="21" x14ac:dyDescent="0.25">
      <c r="A110" s="357"/>
      <c r="B110" s="358">
        <v>28</v>
      </c>
      <c r="C110" s="359">
        <v>95</v>
      </c>
      <c r="D110" s="359">
        <f t="shared" si="3"/>
        <v>2660</v>
      </c>
      <c r="E110" s="360">
        <v>44966</v>
      </c>
      <c r="F110" s="359"/>
      <c r="G110" s="360"/>
      <c r="H110" s="360"/>
      <c r="I110" s="359" t="s">
        <v>371</v>
      </c>
      <c r="J110" s="361" t="s">
        <v>473</v>
      </c>
      <c r="K110" s="361"/>
      <c r="L110" s="361"/>
      <c r="M110" s="361"/>
      <c r="N110" s="361"/>
      <c r="O110" s="359"/>
      <c r="P110" s="358">
        <f t="shared" si="12"/>
        <v>28</v>
      </c>
      <c r="Q110" s="371">
        <f t="shared" si="13"/>
        <v>2660</v>
      </c>
      <c r="R110" s="361"/>
      <c r="S110" s="359"/>
      <c r="T110" s="361"/>
      <c r="U110" s="359"/>
      <c r="V110" s="361"/>
      <c r="W110" s="361"/>
      <c r="X110" s="362"/>
    </row>
    <row r="111" spans="1:24" s="363" customFormat="1" ht="21" x14ac:dyDescent="0.25">
      <c r="A111" s="357"/>
      <c r="B111" s="358">
        <v>35</v>
      </c>
      <c r="C111" s="359">
        <v>275</v>
      </c>
      <c r="D111" s="359">
        <f t="shared" si="3"/>
        <v>9625</v>
      </c>
      <c r="E111" s="360">
        <v>44973</v>
      </c>
      <c r="F111" s="359"/>
      <c r="G111" s="360"/>
      <c r="H111" s="360"/>
      <c r="I111" s="359" t="s">
        <v>370</v>
      </c>
      <c r="J111" s="361" t="s">
        <v>474</v>
      </c>
      <c r="K111" s="361"/>
      <c r="L111" s="361"/>
      <c r="M111" s="361"/>
      <c r="N111" s="361"/>
      <c r="O111" s="359"/>
      <c r="P111" s="358">
        <f t="shared" si="12"/>
        <v>35</v>
      </c>
      <c r="Q111" s="371">
        <f t="shared" si="13"/>
        <v>9625</v>
      </c>
      <c r="R111" s="361"/>
      <c r="S111" s="359"/>
      <c r="T111" s="361"/>
      <c r="U111" s="359"/>
      <c r="V111" s="361"/>
      <c r="W111" s="361"/>
      <c r="X111" s="362"/>
    </row>
    <row r="112" spans="1:24" s="363" customFormat="1" ht="21" x14ac:dyDescent="0.25">
      <c r="A112" s="357"/>
      <c r="B112" s="358">
        <v>20</v>
      </c>
      <c r="C112" s="359">
        <v>95</v>
      </c>
      <c r="D112" s="359">
        <f t="shared" si="3"/>
        <v>1900</v>
      </c>
      <c r="E112" s="360">
        <v>44973</v>
      </c>
      <c r="F112" s="359"/>
      <c r="G112" s="360"/>
      <c r="H112" s="360"/>
      <c r="I112" s="359" t="s">
        <v>371</v>
      </c>
      <c r="J112" s="361" t="s">
        <v>474</v>
      </c>
      <c r="K112" s="361"/>
      <c r="L112" s="361"/>
      <c r="M112" s="361"/>
      <c r="N112" s="361"/>
      <c r="O112" s="359"/>
      <c r="P112" s="358">
        <f t="shared" si="12"/>
        <v>20</v>
      </c>
      <c r="Q112" s="371">
        <f t="shared" si="13"/>
        <v>1900</v>
      </c>
      <c r="R112" s="361"/>
      <c r="S112" s="359"/>
      <c r="T112" s="361"/>
      <c r="U112" s="359"/>
      <c r="V112" s="361"/>
      <c r="W112" s="361"/>
      <c r="X112" s="362"/>
    </row>
    <row r="113" spans="1:24" s="363" customFormat="1" ht="21" x14ac:dyDescent="0.25">
      <c r="A113" s="357"/>
      <c r="B113" s="358">
        <v>55</v>
      </c>
      <c r="C113" s="359">
        <v>275</v>
      </c>
      <c r="D113" s="359">
        <f t="shared" si="3"/>
        <v>15125</v>
      </c>
      <c r="E113" s="360">
        <v>44979</v>
      </c>
      <c r="F113" s="359"/>
      <c r="G113" s="360"/>
      <c r="H113" s="360"/>
      <c r="I113" s="359" t="s">
        <v>370</v>
      </c>
      <c r="J113" s="361" t="s">
        <v>244</v>
      </c>
      <c r="K113" s="361"/>
      <c r="L113" s="361"/>
      <c r="M113" s="361"/>
      <c r="N113" s="361"/>
      <c r="O113" s="359"/>
      <c r="P113" s="358">
        <f t="shared" ref="P113:P124" si="14">B113</f>
        <v>55</v>
      </c>
      <c r="Q113" s="371">
        <f t="shared" ref="Q113:Q124" si="15">D113</f>
        <v>15125</v>
      </c>
      <c r="R113" s="361"/>
      <c r="S113" s="359"/>
      <c r="T113" s="361"/>
      <c r="U113" s="359"/>
      <c r="V113" s="361"/>
      <c r="W113" s="361"/>
      <c r="X113" s="362"/>
    </row>
    <row r="114" spans="1:24" s="363" customFormat="1" ht="21" x14ac:dyDescent="0.25">
      <c r="A114" s="357"/>
      <c r="B114" s="358">
        <v>25</v>
      </c>
      <c r="C114" s="359">
        <v>95</v>
      </c>
      <c r="D114" s="359">
        <f t="shared" si="3"/>
        <v>2375</v>
      </c>
      <c r="E114" s="360">
        <v>44979</v>
      </c>
      <c r="F114" s="359"/>
      <c r="G114" s="360"/>
      <c r="H114" s="360"/>
      <c r="I114" s="359" t="s">
        <v>371</v>
      </c>
      <c r="J114" s="361" t="s">
        <v>244</v>
      </c>
      <c r="K114" s="361"/>
      <c r="L114" s="361"/>
      <c r="M114" s="361"/>
      <c r="N114" s="361"/>
      <c r="O114" s="359"/>
      <c r="P114" s="358">
        <f t="shared" si="14"/>
        <v>25</v>
      </c>
      <c r="Q114" s="371">
        <f t="shared" si="15"/>
        <v>2375</v>
      </c>
      <c r="R114" s="361"/>
      <c r="S114" s="359"/>
      <c r="T114" s="361"/>
      <c r="U114" s="359"/>
      <c r="V114" s="361"/>
      <c r="W114" s="361"/>
      <c r="X114" s="362"/>
    </row>
    <row r="115" spans="1:24" s="363" customFormat="1" ht="21" x14ac:dyDescent="0.25">
      <c r="A115" s="357"/>
      <c r="B115" s="358">
        <v>35</v>
      </c>
      <c r="C115" s="359">
        <v>280</v>
      </c>
      <c r="D115" s="359">
        <f t="shared" si="3"/>
        <v>9800</v>
      </c>
      <c r="E115" s="360">
        <v>44986</v>
      </c>
      <c r="F115" s="359"/>
      <c r="G115" s="360"/>
      <c r="H115" s="360"/>
      <c r="I115" s="359" t="s">
        <v>372</v>
      </c>
      <c r="J115" s="361" t="s">
        <v>245</v>
      </c>
      <c r="K115" s="361"/>
      <c r="L115" s="361"/>
      <c r="M115" s="361"/>
      <c r="N115" s="361"/>
      <c r="O115" s="359"/>
      <c r="P115" s="358">
        <f t="shared" si="14"/>
        <v>35</v>
      </c>
      <c r="Q115" s="371">
        <f t="shared" si="15"/>
        <v>9800</v>
      </c>
      <c r="R115" s="361"/>
      <c r="S115" s="359"/>
      <c r="T115" s="361"/>
      <c r="U115" s="359"/>
      <c r="V115" s="361"/>
      <c r="W115" s="361"/>
      <c r="X115" s="362"/>
    </row>
    <row r="116" spans="1:24" s="363" customFormat="1" ht="21" x14ac:dyDescent="0.25">
      <c r="A116" s="357"/>
      <c r="B116" s="358">
        <v>20</v>
      </c>
      <c r="C116" s="359">
        <v>95</v>
      </c>
      <c r="D116" s="359">
        <f t="shared" si="3"/>
        <v>1900</v>
      </c>
      <c r="E116" s="360">
        <v>44986</v>
      </c>
      <c r="F116" s="359"/>
      <c r="G116" s="360"/>
      <c r="H116" s="360"/>
      <c r="I116" s="359" t="s">
        <v>371</v>
      </c>
      <c r="J116" s="361" t="s">
        <v>245</v>
      </c>
      <c r="K116" s="361"/>
      <c r="L116" s="361"/>
      <c r="M116" s="361"/>
      <c r="N116" s="361"/>
      <c r="O116" s="359"/>
      <c r="P116" s="358">
        <f t="shared" si="14"/>
        <v>20</v>
      </c>
      <c r="Q116" s="371">
        <f t="shared" si="15"/>
        <v>1900</v>
      </c>
      <c r="R116" s="361"/>
      <c r="S116" s="359"/>
      <c r="T116" s="361"/>
      <c r="U116" s="359"/>
      <c r="V116" s="361"/>
      <c r="W116" s="361"/>
      <c r="X116" s="362"/>
    </row>
    <row r="117" spans="1:24" s="363" customFormat="1" ht="21" x14ac:dyDescent="0.25">
      <c r="A117" s="357"/>
      <c r="B117" s="358">
        <v>53</v>
      </c>
      <c r="C117" s="359">
        <v>280</v>
      </c>
      <c r="D117" s="359">
        <f t="shared" si="3"/>
        <v>14840</v>
      </c>
      <c r="E117" s="360">
        <v>44991</v>
      </c>
      <c r="F117" s="359"/>
      <c r="G117" s="360"/>
      <c r="H117" s="360"/>
      <c r="I117" s="359" t="s">
        <v>372</v>
      </c>
      <c r="J117" s="361" t="s">
        <v>246</v>
      </c>
      <c r="K117" s="361"/>
      <c r="L117" s="361"/>
      <c r="M117" s="361"/>
      <c r="N117" s="361"/>
      <c r="O117" s="359"/>
      <c r="P117" s="358">
        <f t="shared" si="14"/>
        <v>53</v>
      </c>
      <c r="Q117" s="371">
        <f t="shared" si="15"/>
        <v>14840</v>
      </c>
      <c r="R117" s="361"/>
      <c r="S117" s="359"/>
      <c r="T117" s="361"/>
      <c r="U117" s="359"/>
      <c r="V117" s="361"/>
      <c r="W117" s="361"/>
      <c r="X117" s="362"/>
    </row>
    <row r="118" spans="1:24" s="363" customFormat="1" ht="21" x14ac:dyDescent="0.25">
      <c r="A118" s="357"/>
      <c r="B118" s="358">
        <v>28</v>
      </c>
      <c r="C118" s="359">
        <v>95</v>
      </c>
      <c r="D118" s="359">
        <f t="shared" si="3"/>
        <v>2660</v>
      </c>
      <c r="E118" s="360">
        <v>44991</v>
      </c>
      <c r="F118" s="359"/>
      <c r="G118" s="360"/>
      <c r="H118" s="360"/>
      <c r="I118" s="359" t="s">
        <v>371</v>
      </c>
      <c r="J118" s="361" t="s">
        <v>246</v>
      </c>
      <c r="K118" s="361"/>
      <c r="L118" s="361"/>
      <c r="M118" s="361"/>
      <c r="N118" s="361"/>
      <c r="O118" s="359"/>
      <c r="P118" s="358">
        <f t="shared" si="14"/>
        <v>28</v>
      </c>
      <c r="Q118" s="371">
        <f t="shared" si="15"/>
        <v>2660</v>
      </c>
      <c r="R118" s="361"/>
      <c r="S118" s="359"/>
      <c r="T118" s="361"/>
      <c r="U118" s="359"/>
      <c r="V118" s="361"/>
      <c r="W118" s="361"/>
      <c r="X118" s="362"/>
    </row>
    <row r="119" spans="1:24" s="363" customFormat="1" ht="21" x14ac:dyDescent="0.25">
      <c r="A119" s="357"/>
      <c r="B119" s="358">
        <v>35</v>
      </c>
      <c r="C119" s="359">
        <v>280</v>
      </c>
      <c r="D119" s="359">
        <f t="shared" si="3"/>
        <v>9800</v>
      </c>
      <c r="E119" s="360">
        <v>44997</v>
      </c>
      <c r="F119" s="359"/>
      <c r="G119" s="360"/>
      <c r="H119" s="360"/>
      <c r="I119" s="359" t="s">
        <v>372</v>
      </c>
      <c r="J119" s="361" t="s">
        <v>247</v>
      </c>
      <c r="K119" s="361"/>
      <c r="L119" s="361"/>
      <c r="M119" s="361"/>
      <c r="N119" s="361"/>
      <c r="O119" s="359"/>
      <c r="P119" s="358">
        <f t="shared" si="14"/>
        <v>35</v>
      </c>
      <c r="Q119" s="371">
        <f t="shared" si="15"/>
        <v>9800</v>
      </c>
      <c r="R119" s="361"/>
      <c r="S119" s="359"/>
      <c r="T119" s="361"/>
      <c r="U119" s="359"/>
      <c r="V119" s="361"/>
      <c r="W119" s="361"/>
      <c r="X119" s="362"/>
    </row>
    <row r="120" spans="1:24" s="363" customFormat="1" ht="21" x14ac:dyDescent="0.25">
      <c r="A120" s="357"/>
      <c r="B120" s="358">
        <v>18</v>
      </c>
      <c r="C120" s="359">
        <v>95</v>
      </c>
      <c r="D120" s="359">
        <f t="shared" si="3"/>
        <v>1710</v>
      </c>
      <c r="E120" s="360">
        <v>44997</v>
      </c>
      <c r="F120" s="359"/>
      <c r="G120" s="360"/>
      <c r="H120" s="360"/>
      <c r="I120" s="359" t="s">
        <v>371</v>
      </c>
      <c r="J120" s="361" t="s">
        <v>247</v>
      </c>
      <c r="K120" s="361"/>
      <c r="L120" s="361"/>
      <c r="M120" s="361"/>
      <c r="N120" s="361"/>
      <c r="O120" s="359"/>
      <c r="P120" s="358">
        <f t="shared" si="14"/>
        <v>18</v>
      </c>
      <c r="Q120" s="371">
        <f t="shared" si="15"/>
        <v>1710</v>
      </c>
      <c r="R120" s="361"/>
      <c r="S120" s="359"/>
      <c r="T120" s="361"/>
      <c r="U120" s="359"/>
      <c r="V120" s="361"/>
      <c r="W120" s="361"/>
      <c r="X120" s="362"/>
    </row>
    <row r="121" spans="1:24" s="363" customFormat="1" ht="21" x14ac:dyDescent="0.25">
      <c r="A121" s="357"/>
      <c r="B121" s="358">
        <v>53</v>
      </c>
      <c r="C121" s="359">
        <v>275</v>
      </c>
      <c r="D121" s="359">
        <f t="shared" si="3"/>
        <v>14575</v>
      </c>
      <c r="E121" s="360">
        <v>45005</v>
      </c>
      <c r="F121" s="359"/>
      <c r="G121" s="360"/>
      <c r="H121" s="360"/>
      <c r="I121" s="359" t="s">
        <v>370</v>
      </c>
      <c r="J121" s="361" t="s">
        <v>266</v>
      </c>
      <c r="K121" s="361"/>
      <c r="L121" s="361"/>
      <c r="M121" s="361"/>
      <c r="N121" s="361"/>
      <c r="O121" s="359"/>
      <c r="P121" s="358">
        <f t="shared" si="14"/>
        <v>53</v>
      </c>
      <c r="Q121" s="371">
        <f t="shared" si="15"/>
        <v>14575</v>
      </c>
      <c r="R121" s="361"/>
      <c r="S121" s="359"/>
      <c r="T121" s="361"/>
      <c r="U121" s="359"/>
      <c r="V121" s="361"/>
      <c r="W121" s="361"/>
      <c r="X121" s="362"/>
    </row>
    <row r="122" spans="1:24" s="363" customFormat="1" ht="21" x14ac:dyDescent="0.25">
      <c r="A122" s="357"/>
      <c r="B122" s="358">
        <v>30</v>
      </c>
      <c r="C122" s="359">
        <v>95</v>
      </c>
      <c r="D122" s="359">
        <f t="shared" si="3"/>
        <v>2850</v>
      </c>
      <c r="E122" s="360">
        <v>45005</v>
      </c>
      <c r="F122" s="359"/>
      <c r="G122" s="360"/>
      <c r="H122" s="360"/>
      <c r="I122" s="359" t="s">
        <v>371</v>
      </c>
      <c r="J122" s="361" t="s">
        <v>266</v>
      </c>
      <c r="K122" s="361"/>
      <c r="L122" s="361"/>
      <c r="M122" s="361"/>
      <c r="N122" s="361"/>
      <c r="O122" s="359"/>
      <c r="P122" s="358">
        <f t="shared" si="14"/>
        <v>30</v>
      </c>
      <c r="Q122" s="371">
        <f t="shared" si="15"/>
        <v>2850</v>
      </c>
      <c r="R122" s="361"/>
      <c r="S122" s="359"/>
      <c r="T122" s="361"/>
      <c r="U122" s="359"/>
      <c r="V122" s="361"/>
      <c r="W122" s="361"/>
      <c r="X122" s="362"/>
    </row>
    <row r="123" spans="1:24" s="285" customFormat="1" x14ac:dyDescent="0.25">
      <c r="A123" s="284"/>
      <c r="B123" s="279"/>
      <c r="C123" s="202"/>
      <c r="D123" s="187">
        <f t="shared" si="3"/>
        <v>0</v>
      </c>
      <c r="E123" s="280"/>
      <c r="F123" s="281"/>
      <c r="G123" s="282"/>
      <c r="H123" s="282"/>
      <c r="I123" s="202"/>
      <c r="J123" s="283"/>
      <c r="K123" s="283"/>
      <c r="L123" s="283"/>
      <c r="M123" s="283"/>
      <c r="N123" s="283"/>
      <c r="O123" s="202"/>
      <c r="P123" s="279">
        <f t="shared" si="14"/>
        <v>0</v>
      </c>
      <c r="Q123" s="202">
        <f t="shared" si="15"/>
        <v>0</v>
      </c>
      <c r="R123" s="283"/>
      <c r="S123" s="202"/>
      <c r="T123" s="283"/>
      <c r="U123" s="202"/>
      <c r="V123" s="283"/>
      <c r="W123" s="283"/>
      <c r="X123" s="310"/>
    </row>
    <row r="124" spans="1:24" s="285" customFormat="1" x14ac:dyDescent="0.25">
      <c r="A124" s="284"/>
      <c r="B124" s="279"/>
      <c r="C124" s="202"/>
      <c r="D124" s="187">
        <f t="shared" si="3"/>
        <v>0</v>
      </c>
      <c r="E124" s="280"/>
      <c r="F124" s="281"/>
      <c r="G124" s="282"/>
      <c r="H124" s="282"/>
      <c r="I124" s="202"/>
      <c r="J124" s="283"/>
      <c r="K124" s="283"/>
      <c r="L124" s="283"/>
      <c r="M124" s="283"/>
      <c r="N124" s="283"/>
      <c r="O124" s="202"/>
      <c r="P124" s="279">
        <f t="shared" si="14"/>
        <v>0</v>
      </c>
      <c r="Q124" s="202">
        <f t="shared" si="15"/>
        <v>0</v>
      </c>
      <c r="R124" s="283"/>
      <c r="S124" s="202"/>
      <c r="T124" s="283"/>
      <c r="U124" s="202"/>
      <c r="V124" s="283"/>
      <c r="W124" s="283"/>
      <c r="X124" s="310"/>
    </row>
    <row r="125" spans="1:24" s="285" customFormat="1" x14ac:dyDescent="0.25">
      <c r="A125" s="284"/>
      <c r="B125" s="279"/>
      <c r="C125" s="202"/>
      <c r="D125" s="202"/>
      <c r="E125" s="280"/>
      <c r="F125" s="281"/>
      <c r="G125" s="282"/>
      <c r="H125" s="282"/>
      <c r="I125" s="202"/>
      <c r="J125" s="283"/>
      <c r="K125" s="283"/>
      <c r="L125" s="283"/>
      <c r="M125" s="283"/>
      <c r="N125" s="283"/>
      <c r="O125" s="202"/>
      <c r="P125" s="279"/>
      <c r="Q125" s="202"/>
      <c r="R125" s="283"/>
      <c r="S125" s="202"/>
      <c r="T125" s="283"/>
      <c r="U125" s="202"/>
      <c r="V125" s="283"/>
      <c r="W125" s="283"/>
      <c r="X125" s="310"/>
    </row>
    <row r="126" spans="1:24" x14ac:dyDescent="0.25">
      <c r="A126" s="292">
        <v>80</v>
      </c>
      <c r="B126" s="110"/>
      <c r="C126" s="293">
        <v>358950</v>
      </c>
      <c r="D126" s="293">
        <f t="shared" si="3"/>
        <v>0</v>
      </c>
      <c r="E126" s="14"/>
      <c r="F126" s="117"/>
      <c r="G126" s="118"/>
      <c r="H126" s="118"/>
      <c r="I126" s="293" t="s">
        <v>26</v>
      </c>
      <c r="J126" s="111"/>
      <c r="K126" s="16"/>
      <c r="L126" s="111"/>
      <c r="M126" s="296">
        <f>D126</f>
        <v>0</v>
      </c>
      <c r="N126" s="16"/>
      <c r="O126" s="293"/>
      <c r="P126" s="16"/>
      <c r="Q126" s="293"/>
      <c r="R126" s="16"/>
      <c r="S126" s="293"/>
      <c r="T126" s="16"/>
      <c r="U126" s="294"/>
      <c r="V126" s="16"/>
      <c r="W126" s="16"/>
      <c r="X126" s="308"/>
    </row>
    <row r="127" spans="1:24" x14ac:dyDescent="0.25">
      <c r="A127" s="292">
        <v>81</v>
      </c>
      <c r="B127" s="110">
        <v>4</v>
      </c>
      <c r="C127" s="293">
        <v>95</v>
      </c>
      <c r="D127" s="293">
        <f t="shared" si="3"/>
        <v>380</v>
      </c>
      <c r="E127" s="14">
        <v>44780</v>
      </c>
      <c r="F127" s="117"/>
      <c r="G127" s="118"/>
      <c r="H127" s="118"/>
      <c r="I127" s="293" t="s">
        <v>371</v>
      </c>
      <c r="J127" s="111" t="s">
        <v>42</v>
      </c>
      <c r="K127" s="16"/>
      <c r="L127" s="110">
        <f>B127</f>
        <v>4</v>
      </c>
      <c r="M127" s="297">
        <f t="shared" ref="M127:M148" si="16">D127</f>
        <v>380</v>
      </c>
      <c r="N127" s="16"/>
      <c r="O127" s="293"/>
      <c r="P127" s="16"/>
      <c r="Q127" s="293"/>
      <c r="R127" s="16"/>
      <c r="S127" s="293"/>
      <c r="T127" s="16"/>
      <c r="U127" s="294"/>
      <c r="V127" s="16"/>
      <c r="W127" s="16"/>
      <c r="X127" s="308"/>
    </row>
    <row r="128" spans="1:24" x14ac:dyDescent="0.25">
      <c r="A128" s="292">
        <v>82</v>
      </c>
      <c r="B128" s="110">
        <v>10</v>
      </c>
      <c r="C128" s="293">
        <v>95</v>
      </c>
      <c r="D128" s="293">
        <f t="shared" si="3"/>
        <v>950</v>
      </c>
      <c r="E128" s="14">
        <v>44780</v>
      </c>
      <c r="F128" s="117"/>
      <c r="G128" s="118"/>
      <c r="H128" s="118"/>
      <c r="I128" s="293" t="s">
        <v>371</v>
      </c>
      <c r="J128" s="111" t="s">
        <v>242</v>
      </c>
      <c r="K128" s="16"/>
      <c r="L128" s="110">
        <f t="shared" ref="L128:L148" si="17">B128</f>
        <v>10</v>
      </c>
      <c r="M128" s="297">
        <f t="shared" si="16"/>
        <v>950</v>
      </c>
      <c r="N128" s="16"/>
      <c r="O128" s="293"/>
      <c r="P128" s="16"/>
      <c r="Q128" s="293"/>
      <c r="R128" s="16"/>
      <c r="S128" s="293"/>
      <c r="T128" s="16"/>
      <c r="U128" s="294"/>
      <c r="V128" s="16"/>
      <c r="W128" s="16"/>
      <c r="X128" s="308"/>
    </row>
    <row r="129" spans="1:24" x14ac:dyDescent="0.25">
      <c r="A129" s="292">
        <v>83</v>
      </c>
      <c r="B129" s="110">
        <v>20</v>
      </c>
      <c r="C129" s="293">
        <v>95</v>
      </c>
      <c r="D129" s="293">
        <f t="shared" si="3"/>
        <v>1900</v>
      </c>
      <c r="E129" s="14">
        <v>44780</v>
      </c>
      <c r="F129" s="117"/>
      <c r="G129" s="118"/>
      <c r="H129" s="118"/>
      <c r="I129" s="293" t="s">
        <v>371</v>
      </c>
      <c r="J129" s="111" t="s">
        <v>242</v>
      </c>
      <c r="K129" s="16"/>
      <c r="L129" s="110">
        <f t="shared" si="17"/>
        <v>20</v>
      </c>
      <c r="M129" s="297">
        <f t="shared" si="16"/>
        <v>1900</v>
      </c>
      <c r="N129" s="16"/>
      <c r="O129" s="293"/>
      <c r="P129" s="16"/>
      <c r="Q129" s="293"/>
      <c r="R129" s="16"/>
      <c r="S129" s="293"/>
      <c r="T129" s="16"/>
      <c r="U129" s="294"/>
      <c r="V129" s="16"/>
      <c r="W129" s="16"/>
      <c r="X129" s="308"/>
    </row>
    <row r="130" spans="1:24" x14ac:dyDescent="0.25">
      <c r="A130" s="292">
        <v>84</v>
      </c>
      <c r="B130" s="110">
        <v>45</v>
      </c>
      <c r="C130" s="293">
        <v>250</v>
      </c>
      <c r="D130" s="293">
        <f t="shared" si="3"/>
        <v>11250</v>
      </c>
      <c r="E130" s="14">
        <v>44780</v>
      </c>
      <c r="F130" s="117"/>
      <c r="G130" s="118"/>
      <c r="H130" s="118"/>
      <c r="I130" s="293" t="s">
        <v>372</v>
      </c>
      <c r="J130" s="111" t="s">
        <v>243</v>
      </c>
      <c r="K130" s="16"/>
      <c r="L130" s="110">
        <f t="shared" si="17"/>
        <v>45</v>
      </c>
      <c r="M130" s="297">
        <f t="shared" si="16"/>
        <v>11250</v>
      </c>
      <c r="N130" s="16"/>
      <c r="O130" s="293"/>
      <c r="P130" s="16"/>
      <c r="Q130" s="293"/>
      <c r="R130" s="16"/>
      <c r="S130" s="293"/>
      <c r="T130" s="16"/>
      <c r="U130" s="294"/>
      <c r="V130" s="16"/>
      <c r="W130" s="16"/>
      <c r="X130" s="308"/>
    </row>
    <row r="131" spans="1:24" x14ac:dyDescent="0.25">
      <c r="A131" s="292">
        <v>85</v>
      </c>
      <c r="B131" s="110">
        <v>44</v>
      </c>
      <c r="C131" s="293">
        <v>95</v>
      </c>
      <c r="D131" s="293">
        <f t="shared" si="3"/>
        <v>4180</v>
      </c>
      <c r="E131" s="14">
        <v>44780</v>
      </c>
      <c r="F131" s="117"/>
      <c r="G131" s="118"/>
      <c r="H131" s="118"/>
      <c r="I131" s="293" t="s">
        <v>371</v>
      </c>
      <c r="J131" s="111" t="s">
        <v>243</v>
      </c>
      <c r="K131" s="16"/>
      <c r="L131" s="110">
        <f t="shared" si="17"/>
        <v>44</v>
      </c>
      <c r="M131" s="297">
        <f t="shared" si="16"/>
        <v>4180</v>
      </c>
      <c r="N131" s="16"/>
      <c r="O131" s="293"/>
      <c r="P131" s="16"/>
      <c r="Q131" s="293"/>
      <c r="R131" s="16"/>
      <c r="S131" s="293"/>
      <c r="T131" s="16"/>
      <c r="U131" s="294"/>
      <c r="V131" s="16"/>
      <c r="W131" s="16"/>
      <c r="X131" s="308"/>
    </row>
    <row r="132" spans="1:24" x14ac:dyDescent="0.25">
      <c r="A132" s="292">
        <v>86</v>
      </c>
      <c r="B132" s="110">
        <v>110</v>
      </c>
      <c r="C132" s="293">
        <v>250</v>
      </c>
      <c r="D132" s="293">
        <f t="shared" si="3"/>
        <v>27500</v>
      </c>
      <c r="E132" s="14">
        <v>44796</v>
      </c>
      <c r="F132" s="117"/>
      <c r="G132" s="118"/>
      <c r="H132" s="118"/>
      <c r="I132" s="293" t="s">
        <v>372</v>
      </c>
      <c r="J132" s="111" t="s">
        <v>244</v>
      </c>
      <c r="K132" s="16"/>
      <c r="L132" s="110">
        <f t="shared" si="17"/>
        <v>110</v>
      </c>
      <c r="M132" s="297">
        <f t="shared" si="16"/>
        <v>27500</v>
      </c>
      <c r="N132" s="16"/>
      <c r="O132" s="293"/>
      <c r="P132" s="16"/>
      <c r="Q132" s="293"/>
      <c r="R132" s="16"/>
      <c r="S132" s="293"/>
      <c r="T132" s="16"/>
      <c r="U132" s="294"/>
      <c r="V132" s="16"/>
      <c r="W132" s="16"/>
      <c r="X132" s="308"/>
    </row>
    <row r="133" spans="1:24" x14ac:dyDescent="0.25">
      <c r="A133" s="292">
        <v>87</v>
      </c>
      <c r="B133" s="110">
        <v>65</v>
      </c>
      <c r="C133" s="293">
        <v>95</v>
      </c>
      <c r="D133" s="293">
        <f t="shared" si="3"/>
        <v>6175</v>
      </c>
      <c r="E133" s="14">
        <v>44796</v>
      </c>
      <c r="F133" s="117"/>
      <c r="G133" s="118"/>
      <c r="H133" s="118"/>
      <c r="I133" s="293" t="s">
        <v>371</v>
      </c>
      <c r="J133" s="111" t="s">
        <v>244</v>
      </c>
      <c r="K133" s="16"/>
      <c r="L133" s="110">
        <f t="shared" si="17"/>
        <v>65</v>
      </c>
      <c r="M133" s="297">
        <f t="shared" si="16"/>
        <v>6175</v>
      </c>
      <c r="N133" s="16"/>
      <c r="O133" s="293"/>
      <c r="P133" s="16"/>
      <c r="Q133" s="293"/>
      <c r="R133" s="16"/>
      <c r="S133" s="293"/>
      <c r="T133" s="16"/>
      <c r="U133" s="294"/>
      <c r="V133" s="16"/>
      <c r="W133" s="16"/>
      <c r="X133" s="308"/>
    </row>
    <row r="134" spans="1:24" x14ac:dyDescent="0.25">
      <c r="A134" s="292">
        <v>88</v>
      </c>
      <c r="B134" s="110">
        <v>38</v>
      </c>
      <c r="C134" s="293">
        <v>275</v>
      </c>
      <c r="D134" s="293">
        <f t="shared" si="3"/>
        <v>10450</v>
      </c>
      <c r="E134" s="14">
        <v>44805</v>
      </c>
      <c r="F134" s="117"/>
      <c r="G134" s="118"/>
      <c r="H134" s="118"/>
      <c r="I134" s="293" t="s">
        <v>370</v>
      </c>
      <c r="J134" s="111" t="s">
        <v>245</v>
      </c>
      <c r="K134" s="16"/>
      <c r="L134" s="110">
        <f t="shared" si="17"/>
        <v>38</v>
      </c>
      <c r="M134" s="297">
        <f t="shared" si="16"/>
        <v>10450</v>
      </c>
      <c r="N134" s="16"/>
      <c r="O134" s="293"/>
      <c r="P134" s="16"/>
      <c r="Q134" s="293"/>
      <c r="R134" s="16"/>
      <c r="S134" s="293"/>
      <c r="T134" s="16"/>
      <c r="U134" s="294"/>
      <c r="V134" s="16"/>
      <c r="W134" s="16"/>
      <c r="X134" s="308"/>
    </row>
    <row r="135" spans="1:24" x14ac:dyDescent="0.25">
      <c r="A135" s="292">
        <v>89</v>
      </c>
      <c r="B135" s="110">
        <v>22</v>
      </c>
      <c r="C135" s="293">
        <v>95</v>
      </c>
      <c r="D135" s="293">
        <f t="shared" si="3"/>
        <v>2090</v>
      </c>
      <c r="E135" s="14">
        <v>44805</v>
      </c>
      <c r="F135" s="117"/>
      <c r="G135" s="118"/>
      <c r="H135" s="118"/>
      <c r="I135" s="293" t="s">
        <v>371</v>
      </c>
      <c r="J135" s="111" t="s">
        <v>245</v>
      </c>
      <c r="K135" s="16"/>
      <c r="L135" s="110">
        <f t="shared" si="17"/>
        <v>22</v>
      </c>
      <c r="M135" s="297">
        <f t="shared" si="16"/>
        <v>2090</v>
      </c>
      <c r="N135" s="16"/>
      <c r="O135" s="293"/>
      <c r="P135" s="16"/>
      <c r="Q135" s="293"/>
      <c r="R135" s="16"/>
      <c r="S135" s="293"/>
      <c r="T135" s="16"/>
      <c r="U135" s="294"/>
      <c r="V135" s="16"/>
      <c r="W135" s="16"/>
      <c r="X135" s="308"/>
    </row>
    <row r="136" spans="1:24" x14ac:dyDescent="0.25">
      <c r="A136" s="292">
        <v>90</v>
      </c>
      <c r="B136" s="110">
        <v>110</v>
      </c>
      <c r="C136" s="293">
        <v>275</v>
      </c>
      <c r="D136" s="293">
        <f t="shared" si="3"/>
        <v>30250</v>
      </c>
      <c r="E136" s="14">
        <v>44822</v>
      </c>
      <c r="F136" s="117"/>
      <c r="G136" s="118"/>
      <c r="H136" s="118"/>
      <c r="I136" s="293" t="s">
        <v>370</v>
      </c>
      <c r="J136" s="111" t="s">
        <v>246</v>
      </c>
      <c r="K136" s="16"/>
      <c r="L136" s="110">
        <f t="shared" si="17"/>
        <v>110</v>
      </c>
      <c r="M136" s="297">
        <f t="shared" si="16"/>
        <v>30250</v>
      </c>
      <c r="N136" s="16"/>
      <c r="O136" s="293"/>
      <c r="P136" s="16"/>
      <c r="Q136" s="293"/>
      <c r="R136" s="16"/>
      <c r="S136" s="293"/>
      <c r="T136" s="16"/>
      <c r="U136" s="294"/>
      <c r="V136" s="16"/>
      <c r="W136" s="16"/>
      <c r="X136" s="308"/>
    </row>
    <row r="137" spans="1:24" x14ac:dyDescent="0.25">
      <c r="A137" s="292">
        <v>91</v>
      </c>
      <c r="B137" s="110">
        <v>65</v>
      </c>
      <c r="C137" s="293">
        <v>95</v>
      </c>
      <c r="D137" s="293">
        <f t="shared" si="3"/>
        <v>6175</v>
      </c>
      <c r="E137" s="14">
        <v>44822</v>
      </c>
      <c r="F137" s="117"/>
      <c r="G137" s="118"/>
      <c r="H137" s="118"/>
      <c r="I137" s="293" t="s">
        <v>371</v>
      </c>
      <c r="J137" s="111" t="s">
        <v>246</v>
      </c>
      <c r="K137" s="16"/>
      <c r="L137" s="110">
        <f t="shared" si="17"/>
        <v>65</v>
      </c>
      <c r="M137" s="297">
        <f t="shared" si="16"/>
        <v>6175</v>
      </c>
      <c r="N137" s="16"/>
      <c r="O137" s="293"/>
      <c r="P137" s="16"/>
      <c r="Q137" s="293"/>
      <c r="R137" s="16"/>
      <c r="S137" s="293"/>
      <c r="T137" s="16"/>
      <c r="U137" s="294"/>
      <c r="V137" s="16"/>
      <c r="W137" s="16"/>
      <c r="X137" s="308"/>
    </row>
    <row r="138" spans="1:24" x14ac:dyDescent="0.25">
      <c r="A138" s="292">
        <v>92</v>
      </c>
      <c r="B138" s="110">
        <v>38</v>
      </c>
      <c r="C138" s="293">
        <v>275</v>
      </c>
      <c r="D138" s="293">
        <f t="shared" si="3"/>
        <v>10450</v>
      </c>
      <c r="E138" s="14">
        <v>44831</v>
      </c>
      <c r="F138" s="117"/>
      <c r="G138" s="118"/>
      <c r="H138" s="118"/>
      <c r="I138" s="293" t="s">
        <v>370</v>
      </c>
      <c r="J138" s="111" t="s">
        <v>247</v>
      </c>
      <c r="K138" s="16"/>
      <c r="L138" s="110">
        <f t="shared" si="17"/>
        <v>38</v>
      </c>
      <c r="M138" s="297">
        <f t="shared" si="16"/>
        <v>10450</v>
      </c>
      <c r="N138" s="16"/>
      <c r="O138" s="293"/>
      <c r="P138" s="16"/>
      <c r="Q138" s="293"/>
      <c r="R138" s="16"/>
      <c r="S138" s="293"/>
      <c r="T138" s="16"/>
      <c r="U138" s="294"/>
      <c r="V138" s="16"/>
      <c r="W138" s="16"/>
      <c r="X138" s="308"/>
    </row>
    <row r="139" spans="1:24" x14ac:dyDescent="0.25">
      <c r="A139" s="292">
        <v>93</v>
      </c>
      <c r="B139" s="110">
        <v>22</v>
      </c>
      <c r="C139" s="293">
        <v>95</v>
      </c>
      <c r="D139" s="293">
        <f t="shared" si="3"/>
        <v>2090</v>
      </c>
      <c r="E139" s="14">
        <v>44831</v>
      </c>
      <c r="F139" s="117"/>
      <c r="G139" s="118"/>
      <c r="H139" s="118"/>
      <c r="I139" s="293" t="s">
        <v>371</v>
      </c>
      <c r="J139" s="111" t="s">
        <v>247</v>
      </c>
      <c r="K139" s="16"/>
      <c r="L139" s="110">
        <f t="shared" si="17"/>
        <v>22</v>
      </c>
      <c r="M139" s="297">
        <f t="shared" si="16"/>
        <v>2090</v>
      </c>
      <c r="N139" s="16"/>
      <c r="O139" s="293"/>
      <c r="P139" s="16"/>
      <c r="Q139" s="293"/>
      <c r="R139" s="16"/>
      <c r="S139" s="293"/>
      <c r="T139" s="16"/>
      <c r="U139" s="294"/>
      <c r="V139" s="16"/>
      <c r="W139" s="16"/>
      <c r="X139" s="308"/>
    </row>
    <row r="140" spans="1:24" x14ac:dyDescent="0.25">
      <c r="A140" s="292">
        <v>94</v>
      </c>
      <c r="B140" s="110">
        <v>110</v>
      </c>
      <c r="C140" s="293">
        <v>275</v>
      </c>
      <c r="D140" s="293">
        <f t="shared" si="3"/>
        <v>30250</v>
      </c>
      <c r="E140" s="14">
        <v>44844</v>
      </c>
      <c r="F140" s="117"/>
      <c r="G140" s="118"/>
      <c r="H140" s="118"/>
      <c r="I140" s="293" t="s">
        <v>370</v>
      </c>
      <c r="J140" s="111" t="s">
        <v>266</v>
      </c>
      <c r="K140" s="16"/>
      <c r="L140" s="110">
        <f t="shared" si="17"/>
        <v>110</v>
      </c>
      <c r="M140" s="297">
        <f t="shared" si="16"/>
        <v>30250</v>
      </c>
      <c r="N140" s="16"/>
      <c r="O140" s="293"/>
      <c r="P140" s="16"/>
      <c r="Q140" s="293"/>
      <c r="R140" s="16"/>
      <c r="S140" s="293"/>
      <c r="T140" s="16"/>
      <c r="U140" s="294"/>
      <c r="V140" s="16"/>
      <c r="W140" s="16"/>
      <c r="X140" s="308"/>
    </row>
    <row r="141" spans="1:24" x14ac:dyDescent="0.25">
      <c r="A141" s="292">
        <v>95</v>
      </c>
      <c r="B141" s="110">
        <v>65</v>
      </c>
      <c r="C141" s="293">
        <v>95</v>
      </c>
      <c r="D141" s="293">
        <f t="shared" si="3"/>
        <v>6175</v>
      </c>
      <c r="E141" s="14">
        <v>44844</v>
      </c>
      <c r="F141" s="117"/>
      <c r="G141" s="118"/>
      <c r="H141" s="118"/>
      <c r="I141" s="293" t="s">
        <v>371</v>
      </c>
      <c r="J141" s="111" t="s">
        <v>266</v>
      </c>
      <c r="K141" s="16"/>
      <c r="L141" s="110">
        <f t="shared" si="17"/>
        <v>65</v>
      </c>
      <c r="M141" s="297">
        <f t="shared" si="16"/>
        <v>6175</v>
      </c>
      <c r="N141" s="16"/>
      <c r="O141" s="293"/>
      <c r="P141" s="16"/>
      <c r="Q141" s="293"/>
      <c r="R141" s="16"/>
      <c r="S141" s="293"/>
      <c r="T141" s="16"/>
      <c r="U141" s="294"/>
      <c r="V141" s="16"/>
      <c r="W141" s="16"/>
      <c r="X141" s="308"/>
    </row>
    <row r="142" spans="1:24" x14ac:dyDescent="0.25">
      <c r="A142" s="292">
        <v>96</v>
      </c>
      <c r="B142" s="110">
        <v>20</v>
      </c>
      <c r="C142" s="293">
        <v>95</v>
      </c>
      <c r="D142" s="293">
        <f t="shared" si="3"/>
        <v>1900</v>
      </c>
      <c r="E142" s="14">
        <v>44878</v>
      </c>
      <c r="F142" s="117"/>
      <c r="G142" s="118"/>
      <c r="H142" s="118"/>
      <c r="I142" s="293" t="s">
        <v>371</v>
      </c>
      <c r="J142" s="111" t="s">
        <v>242</v>
      </c>
      <c r="K142" s="16"/>
      <c r="L142" s="110">
        <f t="shared" si="17"/>
        <v>20</v>
      </c>
      <c r="M142" s="297">
        <f t="shared" si="16"/>
        <v>1900</v>
      </c>
      <c r="N142" s="16"/>
      <c r="O142" s="293"/>
      <c r="P142" s="16"/>
      <c r="Q142" s="293"/>
      <c r="R142" s="16"/>
      <c r="S142" s="293"/>
      <c r="T142" s="16"/>
      <c r="U142" s="294"/>
      <c r="V142" s="16"/>
      <c r="W142" s="16"/>
      <c r="X142" s="308"/>
    </row>
    <row r="143" spans="1:24" x14ac:dyDescent="0.25">
      <c r="A143" s="292">
        <v>97</v>
      </c>
      <c r="B143" s="110">
        <v>20</v>
      </c>
      <c r="C143" s="293">
        <v>95</v>
      </c>
      <c r="D143" s="293">
        <f t="shared" si="3"/>
        <v>1900</v>
      </c>
      <c r="E143" s="14">
        <v>44912</v>
      </c>
      <c r="F143" s="117"/>
      <c r="G143" s="118"/>
      <c r="H143" s="118"/>
      <c r="I143" s="293" t="s">
        <v>371</v>
      </c>
      <c r="J143" s="111" t="s">
        <v>242</v>
      </c>
      <c r="K143" s="16"/>
      <c r="L143" s="110">
        <f t="shared" si="17"/>
        <v>20</v>
      </c>
      <c r="M143" s="297">
        <f t="shared" si="16"/>
        <v>1900</v>
      </c>
      <c r="N143" s="16"/>
      <c r="O143" s="293"/>
      <c r="P143" s="16"/>
      <c r="Q143" s="293"/>
      <c r="R143" s="16"/>
      <c r="S143" s="293"/>
      <c r="T143" s="16"/>
      <c r="U143" s="294"/>
      <c r="V143" s="16"/>
      <c r="W143" s="16"/>
      <c r="X143" s="308"/>
    </row>
    <row r="144" spans="1:24" x14ac:dyDescent="0.25">
      <c r="A144" s="292">
        <v>98</v>
      </c>
      <c r="B144" s="110">
        <v>22</v>
      </c>
      <c r="C144" s="293">
        <v>95</v>
      </c>
      <c r="D144" s="293">
        <f t="shared" si="3"/>
        <v>2090</v>
      </c>
      <c r="E144" s="14">
        <v>44925</v>
      </c>
      <c r="F144" s="117"/>
      <c r="G144" s="118"/>
      <c r="H144" s="118"/>
      <c r="I144" s="293" t="s">
        <v>371</v>
      </c>
      <c r="J144" s="111" t="s">
        <v>242</v>
      </c>
      <c r="K144" s="16"/>
      <c r="L144" s="110">
        <f t="shared" si="17"/>
        <v>22</v>
      </c>
      <c r="M144" s="297">
        <f t="shared" si="16"/>
        <v>2090</v>
      </c>
      <c r="N144" s="16"/>
      <c r="O144" s="293"/>
      <c r="P144" s="16"/>
      <c r="Q144" s="293"/>
      <c r="R144" s="16"/>
      <c r="S144" s="293"/>
      <c r="T144" s="16"/>
      <c r="U144" s="294"/>
      <c r="V144" s="16"/>
      <c r="W144" s="16"/>
      <c r="X144" s="308"/>
    </row>
    <row r="145" spans="1:24" s="356" customFormat="1" ht="18.75" x14ac:dyDescent="0.25">
      <c r="A145" s="350">
        <v>99</v>
      </c>
      <c r="B145" s="351">
        <v>55</v>
      </c>
      <c r="C145" s="352">
        <v>95</v>
      </c>
      <c r="D145" s="352">
        <f t="shared" si="3"/>
        <v>5225</v>
      </c>
      <c r="E145" s="353">
        <v>44929</v>
      </c>
      <c r="F145" s="352"/>
      <c r="G145" s="353"/>
      <c r="H145" s="353"/>
      <c r="I145" s="352" t="s">
        <v>371</v>
      </c>
      <c r="J145" s="354" t="s">
        <v>242</v>
      </c>
      <c r="K145" s="354"/>
      <c r="L145" s="351">
        <f t="shared" si="17"/>
        <v>55</v>
      </c>
      <c r="M145" s="342">
        <f t="shared" si="16"/>
        <v>5225</v>
      </c>
      <c r="N145" s="354"/>
      <c r="O145" s="352"/>
      <c r="P145" s="354"/>
      <c r="Q145" s="352"/>
      <c r="R145" s="354"/>
      <c r="S145" s="352"/>
      <c r="T145" s="354"/>
      <c r="U145" s="352"/>
      <c r="V145" s="354"/>
      <c r="W145" s="354"/>
      <c r="X145" s="355"/>
    </row>
    <row r="146" spans="1:24" s="356" customFormat="1" ht="18.75" x14ac:dyDescent="0.25">
      <c r="A146" s="350">
        <v>100</v>
      </c>
      <c r="B146" s="351">
        <v>40</v>
      </c>
      <c r="C146" s="352">
        <v>95</v>
      </c>
      <c r="D146" s="352">
        <f t="shared" si="3"/>
        <v>3800</v>
      </c>
      <c r="E146" s="353">
        <v>44999</v>
      </c>
      <c r="F146" s="352"/>
      <c r="G146" s="353"/>
      <c r="H146" s="353"/>
      <c r="I146" s="352" t="s">
        <v>371</v>
      </c>
      <c r="J146" s="354" t="s">
        <v>242</v>
      </c>
      <c r="K146" s="354"/>
      <c r="L146" s="351">
        <f t="shared" si="17"/>
        <v>40</v>
      </c>
      <c r="M146" s="342">
        <f t="shared" si="16"/>
        <v>3800</v>
      </c>
      <c r="N146" s="354"/>
      <c r="O146" s="352"/>
      <c r="P146" s="354"/>
      <c r="Q146" s="352"/>
      <c r="R146" s="354"/>
      <c r="S146" s="352"/>
      <c r="T146" s="354"/>
      <c r="U146" s="352"/>
      <c r="V146" s="354"/>
      <c r="W146" s="354"/>
      <c r="X146" s="355"/>
    </row>
    <row r="147" spans="1:24" x14ac:dyDescent="0.25">
      <c r="A147" s="292">
        <v>101</v>
      </c>
      <c r="B147" s="110"/>
      <c r="C147" s="293"/>
      <c r="D147" s="293">
        <f t="shared" si="3"/>
        <v>0</v>
      </c>
      <c r="E147" s="14"/>
      <c r="F147" s="117"/>
      <c r="G147" s="118"/>
      <c r="H147" s="118"/>
      <c r="I147" s="293"/>
      <c r="J147" s="111"/>
      <c r="K147" s="16"/>
      <c r="L147" s="110">
        <f t="shared" si="17"/>
        <v>0</v>
      </c>
      <c r="M147" s="295">
        <f t="shared" si="16"/>
        <v>0</v>
      </c>
      <c r="N147" s="16"/>
      <c r="O147" s="293"/>
      <c r="P147" s="16"/>
      <c r="Q147" s="293"/>
      <c r="R147" s="16"/>
      <c r="S147" s="293"/>
      <c r="T147" s="16"/>
      <c r="U147" s="294"/>
      <c r="V147" s="16"/>
      <c r="W147" s="16"/>
      <c r="X147" s="308"/>
    </row>
    <row r="148" spans="1:24" x14ac:dyDescent="0.25">
      <c r="A148" s="292">
        <v>102</v>
      </c>
      <c r="B148" s="110"/>
      <c r="C148" s="293"/>
      <c r="D148" s="293">
        <f t="shared" si="3"/>
        <v>0</v>
      </c>
      <c r="E148" s="14"/>
      <c r="F148" s="117"/>
      <c r="G148" s="118"/>
      <c r="H148" s="118"/>
      <c r="I148" s="293"/>
      <c r="J148" s="111"/>
      <c r="K148" s="16"/>
      <c r="L148" s="110">
        <f t="shared" si="17"/>
        <v>0</v>
      </c>
      <c r="M148" s="295">
        <f t="shared" si="16"/>
        <v>0</v>
      </c>
      <c r="N148" s="16"/>
      <c r="O148" s="293"/>
      <c r="P148" s="16"/>
      <c r="Q148" s="293"/>
      <c r="R148" s="16"/>
      <c r="S148" s="293"/>
      <c r="T148" s="16"/>
      <c r="U148" s="294"/>
      <c r="V148" s="16"/>
      <c r="W148" s="16"/>
      <c r="X148" s="308"/>
    </row>
    <row r="149" spans="1:24" x14ac:dyDescent="0.25">
      <c r="A149" s="292">
        <v>103</v>
      </c>
      <c r="B149" s="110"/>
      <c r="C149" s="293"/>
      <c r="D149" s="293">
        <f t="shared" si="3"/>
        <v>0</v>
      </c>
      <c r="E149" s="14"/>
      <c r="F149" s="117"/>
      <c r="G149" s="118"/>
      <c r="H149" s="118"/>
      <c r="I149" s="293"/>
      <c r="J149" s="111"/>
      <c r="K149" s="16"/>
      <c r="L149" s="110">
        <f t="shared" ref="L149:L166" si="18">B149</f>
        <v>0</v>
      </c>
      <c r="M149" s="295">
        <f t="shared" ref="M149:M166" si="19">D149</f>
        <v>0</v>
      </c>
      <c r="N149" s="16"/>
      <c r="O149" s="293"/>
      <c r="P149" s="16"/>
      <c r="Q149" s="293"/>
      <c r="R149" s="16"/>
      <c r="S149" s="293"/>
      <c r="T149" s="16"/>
      <c r="U149" s="294"/>
      <c r="V149" s="16"/>
      <c r="W149" s="16"/>
      <c r="X149" s="308"/>
    </row>
    <row r="150" spans="1:24" x14ac:dyDescent="0.25">
      <c r="A150" s="292">
        <v>104</v>
      </c>
      <c r="B150" s="110"/>
      <c r="C150" s="293"/>
      <c r="D150" s="293">
        <f t="shared" si="3"/>
        <v>0</v>
      </c>
      <c r="E150" s="14"/>
      <c r="F150" s="117"/>
      <c r="G150" s="118"/>
      <c r="H150" s="118"/>
      <c r="I150" s="293"/>
      <c r="J150" s="111"/>
      <c r="K150" s="16"/>
      <c r="L150" s="110">
        <f t="shared" si="18"/>
        <v>0</v>
      </c>
      <c r="M150" s="295">
        <f t="shared" si="19"/>
        <v>0</v>
      </c>
      <c r="N150" s="16"/>
      <c r="O150" s="293"/>
      <c r="P150" s="16"/>
      <c r="Q150" s="293"/>
      <c r="R150" s="16"/>
      <c r="S150" s="293"/>
      <c r="T150" s="16"/>
      <c r="U150" s="294"/>
      <c r="V150" s="16"/>
      <c r="W150" s="16"/>
      <c r="X150" s="308"/>
    </row>
    <row r="151" spans="1:24" x14ac:dyDescent="0.25">
      <c r="A151" s="292"/>
      <c r="B151" s="110"/>
      <c r="C151" s="293"/>
      <c r="D151" s="293"/>
      <c r="E151" s="14"/>
      <c r="F151" s="117"/>
      <c r="G151" s="118"/>
      <c r="H151" s="118"/>
      <c r="I151" s="293"/>
      <c r="J151" s="111"/>
      <c r="K151" s="16"/>
      <c r="L151" s="110">
        <f t="shared" si="18"/>
        <v>0</v>
      </c>
      <c r="M151" s="295">
        <f t="shared" si="19"/>
        <v>0</v>
      </c>
      <c r="N151" s="16"/>
      <c r="O151" s="293"/>
      <c r="P151" s="16"/>
      <c r="Q151" s="293"/>
      <c r="R151" s="16"/>
      <c r="S151" s="293"/>
      <c r="T151" s="16"/>
      <c r="U151" s="294"/>
      <c r="V151" s="16"/>
      <c r="W151" s="16"/>
      <c r="X151" s="308"/>
    </row>
    <row r="152" spans="1:24" x14ac:dyDescent="0.25">
      <c r="A152" s="292"/>
      <c r="B152" s="110"/>
      <c r="C152" s="293"/>
      <c r="D152" s="293"/>
      <c r="E152" s="14"/>
      <c r="F152" s="117"/>
      <c r="G152" s="118"/>
      <c r="H152" s="118"/>
      <c r="I152" s="293"/>
      <c r="J152" s="111"/>
      <c r="K152" s="16"/>
      <c r="L152" s="110">
        <f t="shared" si="18"/>
        <v>0</v>
      </c>
      <c r="M152" s="295">
        <f t="shared" si="19"/>
        <v>0</v>
      </c>
      <c r="N152" s="16"/>
      <c r="O152" s="293"/>
      <c r="P152" s="16"/>
      <c r="Q152" s="293"/>
      <c r="R152" s="16"/>
      <c r="S152" s="293"/>
      <c r="T152" s="16"/>
      <c r="U152" s="294"/>
      <c r="V152" s="16"/>
      <c r="W152" s="16"/>
      <c r="X152" s="308"/>
    </row>
    <row r="153" spans="1:24" x14ac:dyDescent="0.25">
      <c r="A153" s="292"/>
      <c r="B153" s="110"/>
      <c r="C153" s="293"/>
      <c r="D153" s="293"/>
      <c r="E153" s="14"/>
      <c r="F153" s="117"/>
      <c r="G153" s="118"/>
      <c r="H153" s="118"/>
      <c r="I153" s="293"/>
      <c r="J153" s="111"/>
      <c r="K153" s="16"/>
      <c r="L153" s="110">
        <f t="shared" si="18"/>
        <v>0</v>
      </c>
      <c r="M153" s="295">
        <f t="shared" si="19"/>
        <v>0</v>
      </c>
      <c r="N153" s="16"/>
      <c r="O153" s="293"/>
      <c r="P153" s="16"/>
      <c r="Q153" s="293"/>
      <c r="R153" s="16"/>
      <c r="S153" s="293"/>
      <c r="T153" s="16"/>
      <c r="U153" s="294"/>
      <c r="V153" s="16"/>
      <c r="W153" s="16"/>
      <c r="X153" s="308"/>
    </row>
    <row r="154" spans="1:24" x14ac:dyDescent="0.25">
      <c r="A154" s="292"/>
      <c r="B154" s="110"/>
      <c r="C154" s="293"/>
      <c r="D154" s="293"/>
      <c r="E154" s="14"/>
      <c r="F154" s="117"/>
      <c r="G154" s="118"/>
      <c r="H154" s="118"/>
      <c r="I154" s="293"/>
      <c r="J154" s="111"/>
      <c r="K154" s="16"/>
      <c r="L154" s="110">
        <f t="shared" si="18"/>
        <v>0</v>
      </c>
      <c r="M154" s="295">
        <f t="shared" si="19"/>
        <v>0</v>
      </c>
      <c r="N154" s="16"/>
      <c r="O154" s="293"/>
      <c r="P154" s="16"/>
      <c r="Q154" s="293"/>
      <c r="R154" s="16"/>
      <c r="S154" s="293"/>
      <c r="T154" s="16"/>
      <c r="U154" s="294"/>
      <c r="V154" s="16"/>
      <c r="W154" s="16"/>
      <c r="X154" s="308"/>
    </row>
    <row r="155" spans="1:24" x14ac:dyDescent="0.25">
      <c r="A155" s="292"/>
      <c r="B155" s="110"/>
      <c r="C155" s="293"/>
      <c r="D155" s="293"/>
      <c r="E155" s="14"/>
      <c r="F155" s="117"/>
      <c r="G155" s="118"/>
      <c r="H155" s="118"/>
      <c r="I155" s="293"/>
      <c r="J155" s="111"/>
      <c r="K155" s="16"/>
      <c r="L155" s="110">
        <f t="shared" si="18"/>
        <v>0</v>
      </c>
      <c r="M155" s="295">
        <f t="shared" si="19"/>
        <v>0</v>
      </c>
      <c r="N155" s="16"/>
      <c r="O155" s="293"/>
      <c r="P155" s="16"/>
      <c r="Q155" s="293"/>
      <c r="R155" s="16"/>
      <c r="S155" s="293"/>
      <c r="T155" s="16"/>
      <c r="U155" s="294"/>
      <c r="V155" s="16"/>
      <c r="W155" s="16"/>
      <c r="X155" s="308"/>
    </row>
    <row r="156" spans="1:24" x14ac:dyDescent="0.25">
      <c r="A156" s="292"/>
      <c r="B156" s="110"/>
      <c r="C156" s="293"/>
      <c r="D156" s="293"/>
      <c r="E156" s="14"/>
      <c r="F156" s="117"/>
      <c r="G156" s="118"/>
      <c r="H156" s="118"/>
      <c r="I156" s="293"/>
      <c r="J156" s="111"/>
      <c r="K156" s="16"/>
      <c r="L156" s="110">
        <f t="shared" si="18"/>
        <v>0</v>
      </c>
      <c r="M156" s="295">
        <f t="shared" si="19"/>
        <v>0</v>
      </c>
      <c r="N156" s="16"/>
      <c r="O156" s="293"/>
      <c r="P156" s="16"/>
      <c r="Q156" s="293"/>
      <c r="R156" s="16"/>
      <c r="S156" s="293"/>
      <c r="T156" s="16"/>
      <c r="U156" s="294"/>
      <c r="V156" s="16"/>
      <c r="W156" s="16"/>
      <c r="X156" s="308"/>
    </row>
    <row r="157" spans="1:24" x14ac:dyDescent="0.25">
      <c r="A157" s="292"/>
      <c r="B157" s="110"/>
      <c r="C157" s="293"/>
      <c r="D157" s="293"/>
      <c r="E157" s="14"/>
      <c r="F157" s="117"/>
      <c r="G157" s="118"/>
      <c r="H157" s="118"/>
      <c r="I157" s="293"/>
      <c r="J157" s="111"/>
      <c r="K157" s="16"/>
      <c r="L157" s="110">
        <f t="shared" si="18"/>
        <v>0</v>
      </c>
      <c r="M157" s="111">
        <f t="shared" si="19"/>
        <v>0</v>
      </c>
      <c r="N157" s="16"/>
      <c r="O157" s="293"/>
      <c r="P157" s="16"/>
      <c r="Q157" s="293"/>
      <c r="R157" s="16"/>
      <c r="S157" s="293"/>
      <c r="T157" s="16"/>
      <c r="U157" s="294"/>
      <c r="V157" s="16"/>
      <c r="W157" s="16"/>
      <c r="X157" s="308"/>
    </row>
    <row r="158" spans="1:24" x14ac:dyDescent="0.25">
      <c r="A158" s="292"/>
      <c r="B158" s="110"/>
      <c r="C158" s="293"/>
      <c r="D158" s="293"/>
      <c r="E158" s="14"/>
      <c r="F158" s="117"/>
      <c r="G158" s="118"/>
      <c r="H158" s="118"/>
      <c r="I158" s="293"/>
      <c r="J158" s="111"/>
      <c r="K158" s="16"/>
      <c r="L158" s="110">
        <f t="shared" si="18"/>
        <v>0</v>
      </c>
      <c r="M158" s="111">
        <f t="shared" si="19"/>
        <v>0</v>
      </c>
      <c r="N158" s="16"/>
      <c r="O158" s="293"/>
      <c r="P158" s="16"/>
      <c r="Q158" s="293"/>
      <c r="R158" s="16"/>
      <c r="S158" s="293"/>
      <c r="T158" s="16"/>
      <c r="U158" s="294"/>
      <c r="V158" s="16"/>
      <c r="W158" s="16"/>
      <c r="X158" s="308"/>
    </row>
    <row r="159" spans="1:24" x14ac:dyDescent="0.25">
      <c r="A159" s="292"/>
      <c r="B159" s="110"/>
      <c r="C159" s="293"/>
      <c r="D159" s="293"/>
      <c r="E159" s="14"/>
      <c r="F159" s="117"/>
      <c r="G159" s="118"/>
      <c r="H159" s="118"/>
      <c r="I159" s="293"/>
      <c r="J159" s="111"/>
      <c r="K159" s="16"/>
      <c r="L159" s="110">
        <f t="shared" si="18"/>
        <v>0</v>
      </c>
      <c r="M159" s="111">
        <f t="shared" si="19"/>
        <v>0</v>
      </c>
      <c r="N159" s="16"/>
      <c r="O159" s="293"/>
      <c r="P159" s="16"/>
      <c r="Q159" s="293"/>
      <c r="R159" s="16"/>
      <c r="S159" s="293"/>
      <c r="T159" s="16"/>
      <c r="U159" s="294"/>
      <c r="V159" s="16"/>
      <c r="W159" s="16"/>
      <c r="X159" s="308"/>
    </row>
    <row r="160" spans="1:24" x14ac:dyDescent="0.25">
      <c r="A160" s="292"/>
      <c r="B160" s="110"/>
      <c r="C160" s="293"/>
      <c r="D160" s="293"/>
      <c r="E160" s="14"/>
      <c r="F160" s="117"/>
      <c r="G160" s="118"/>
      <c r="H160" s="118"/>
      <c r="I160" s="293"/>
      <c r="J160" s="111"/>
      <c r="K160" s="16"/>
      <c r="L160" s="110">
        <f t="shared" si="18"/>
        <v>0</v>
      </c>
      <c r="M160" s="111">
        <f t="shared" si="19"/>
        <v>0</v>
      </c>
      <c r="N160" s="16"/>
      <c r="O160" s="293"/>
      <c r="P160" s="16"/>
      <c r="Q160" s="293"/>
      <c r="R160" s="16"/>
      <c r="S160" s="293"/>
      <c r="T160" s="16"/>
      <c r="U160" s="294"/>
      <c r="V160" s="16"/>
      <c r="W160" s="16"/>
      <c r="X160" s="308"/>
    </row>
    <row r="161" spans="1:24" x14ac:dyDescent="0.25">
      <c r="A161" s="292"/>
      <c r="B161" s="110"/>
      <c r="C161" s="293"/>
      <c r="D161" s="293"/>
      <c r="E161" s="14"/>
      <c r="F161" s="117"/>
      <c r="G161" s="118"/>
      <c r="H161" s="118"/>
      <c r="I161" s="293"/>
      <c r="J161" s="111"/>
      <c r="K161" s="16"/>
      <c r="L161" s="110">
        <f t="shared" si="18"/>
        <v>0</v>
      </c>
      <c r="M161" s="111">
        <f t="shared" si="19"/>
        <v>0</v>
      </c>
      <c r="N161" s="16"/>
      <c r="O161" s="293"/>
      <c r="P161" s="16"/>
      <c r="Q161" s="293"/>
      <c r="R161" s="16"/>
      <c r="S161" s="293"/>
      <c r="T161" s="16"/>
      <c r="U161" s="294"/>
      <c r="V161" s="16"/>
      <c r="W161" s="16"/>
      <c r="X161" s="308"/>
    </row>
    <row r="162" spans="1:24" x14ac:dyDescent="0.25">
      <c r="A162" s="292"/>
      <c r="B162" s="110"/>
      <c r="C162" s="293"/>
      <c r="D162" s="293"/>
      <c r="E162" s="14"/>
      <c r="F162" s="117"/>
      <c r="G162" s="118"/>
      <c r="H162" s="118"/>
      <c r="I162" s="293"/>
      <c r="J162" s="111"/>
      <c r="K162" s="16"/>
      <c r="L162" s="110">
        <f t="shared" si="18"/>
        <v>0</v>
      </c>
      <c r="M162" s="111">
        <f t="shared" si="19"/>
        <v>0</v>
      </c>
      <c r="N162" s="16"/>
      <c r="O162" s="293"/>
      <c r="P162" s="16"/>
      <c r="Q162" s="293"/>
      <c r="R162" s="16"/>
      <c r="S162" s="293"/>
      <c r="T162" s="16"/>
      <c r="U162" s="294"/>
      <c r="V162" s="16"/>
      <c r="W162" s="16"/>
      <c r="X162" s="308"/>
    </row>
    <row r="163" spans="1:24" x14ac:dyDescent="0.25">
      <c r="A163" s="292"/>
      <c r="B163" s="110"/>
      <c r="C163" s="293"/>
      <c r="D163" s="293"/>
      <c r="E163" s="14"/>
      <c r="F163" s="117"/>
      <c r="G163" s="118"/>
      <c r="H163" s="118"/>
      <c r="I163" s="293"/>
      <c r="J163" s="111"/>
      <c r="K163" s="16"/>
      <c r="L163" s="110">
        <f t="shared" si="18"/>
        <v>0</v>
      </c>
      <c r="M163" s="111">
        <f t="shared" si="19"/>
        <v>0</v>
      </c>
      <c r="N163" s="16"/>
      <c r="O163" s="293"/>
      <c r="P163" s="16"/>
      <c r="Q163" s="293"/>
      <c r="R163" s="16"/>
      <c r="S163" s="293"/>
      <c r="T163" s="16"/>
      <c r="U163" s="294"/>
      <c r="V163" s="16"/>
      <c r="W163" s="16"/>
      <c r="X163" s="308"/>
    </row>
    <row r="164" spans="1:24" x14ac:dyDescent="0.25">
      <c r="A164" s="292"/>
      <c r="B164" s="110"/>
      <c r="C164" s="293"/>
      <c r="D164" s="293"/>
      <c r="E164" s="14"/>
      <c r="F164" s="117"/>
      <c r="G164" s="118"/>
      <c r="H164" s="118"/>
      <c r="I164" s="293"/>
      <c r="J164" s="111"/>
      <c r="K164" s="16"/>
      <c r="L164" s="110">
        <f t="shared" si="18"/>
        <v>0</v>
      </c>
      <c r="M164" s="111">
        <f t="shared" si="19"/>
        <v>0</v>
      </c>
      <c r="N164" s="16"/>
      <c r="O164" s="293"/>
      <c r="P164" s="16"/>
      <c r="Q164" s="293"/>
      <c r="R164" s="16"/>
      <c r="S164" s="293"/>
      <c r="T164" s="16"/>
      <c r="U164" s="294"/>
      <c r="V164" s="16"/>
      <c r="W164" s="16"/>
      <c r="X164" s="308"/>
    </row>
    <row r="165" spans="1:24" x14ac:dyDescent="0.25">
      <c r="A165" s="292">
        <v>105</v>
      </c>
      <c r="B165" s="110"/>
      <c r="C165" s="293"/>
      <c r="D165" s="293">
        <f t="shared" si="3"/>
        <v>0</v>
      </c>
      <c r="E165" s="14"/>
      <c r="F165" s="117"/>
      <c r="G165" s="118"/>
      <c r="H165" s="118"/>
      <c r="I165" s="293"/>
      <c r="J165" s="111"/>
      <c r="K165" s="16"/>
      <c r="L165" s="110">
        <f t="shared" si="18"/>
        <v>0</v>
      </c>
      <c r="M165" s="111">
        <f t="shared" si="19"/>
        <v>0</v>
      </c>
      <c r="N165" s="16"/>
      <c r="O165" s="293"/>
      <c r="P165" s="16"/>
      <c r="Q165" s="293"/>
      <c r="R165" s="16"/>
      <c r="S165" s="293"/>
      <c r="T165" s="16"/>
      <c r="U165" s="294"/>
      <c r="V165" s="16"/>
      <c r="W165" s="16"/>
      <c r="X165" s="308"/>
    </row>
    <row r="166" spans="1:24" x14ac:dyDescent="0.25">
      <c r="A166" s="292">
        <v>106</v>
      </c>
      <c r="B166" s="110"/>
      <c r="C166" s="293"/>
      <c r="D166" s="293">
        <f t="shared" si="3"/>
        <v>0</v>
      </c>
      <c r="E166" s="14"/>
      <c r="F166" s="117"/>
      <c r="G166" s="118"/>
      <c r="H166" s="118"/>
      <c r="I166" s="293"/>
      <c r="J166" s="111"/>
      <c r="K166" s="16"/>
      <c r="L166" s="110">
        <f t="shared" si="18"/>
        <v>0</v>
      </c>
      <c r="M166" s="111">
        <f t="shared" si="19"/>
        <v>0</v>
      </c>
      <c r="N166" s="16"/>
      <c r="O166" s="293"/>
      <c r="P166" s="16"/>
      <c r="Q166" s="293"/>
      <c r="R166" s="16"/>
      <c r="S166" s="293"/>
      <c r="T166" s="16"/>
      <c r="U166" s="294"/>
      <c r="V166" s="16"/>
      <c r="W166" s="16"/>
      <c r="X166" s="308"/>
    </row>
    <row r="167" spans="1:24" x14ac:dyDescent="0.25">
      <c r="A167" s="292">
        <v>107</v>
      </c>
      <c r="B167" s="18">
        <v>5</v>
      </c>
      <c r="C167" s="293">
        <v>250</v>
      </c>
      <c r="D167" s="293">
        <f t="shared" si="3"/>
        <v>1250</v>
      </c>
      <c r="E167" s="14">
        <v>44793</v>
      </c>
      <c r="F167" s="117"/>
      <c r="G167" s="118"/>
      <c r="H167" s="118"/>
      <c r="I167" s="293" t="s">
        <v>372</v>
      </c>
      <c r="J167" s="83" t="s">
        <v>236</v>
      </c>
      <c r="K167" s="16"/>
      <c r="L167" s="16"/>
      <c r="M167" s="16"/>
      <c r="N167" s="16"/>
      <c r="O167" s="293"/>
      <c r="P167" s="16"/>
      <c r="Q167" s="293"/>
      <c r="R167" s="83">
        <f>B167</f>
        <v>5</v>
      </c>
      <c r="S167" s="298">
        <f t="shared" ref="S167:S244" si="20">D167</f>
        <v>1250</v>
      </c>
      <c r="T167" s="16"/>
      <c r="U167" s="294"/>
      <c r="V167" s="16"/>
      <c r="W167" s="16"/>
      <c r="X167" s="308"/>
    </row>
    <row r="168" spans="1:24" x14ac:dyDescent="0.25">
      <c r="A168" s="292">
        <v>108</v>
      </c>
      <c r="B168" s="18">
        <v>5</v>
      </c>
      <c r="C168" s="293">
        <v>95</v>
      </c>
      <c r="D168" s="293">
        <f t="shared" si="3"/>
        <v>475</v>
      </c>
      <c r="E168" s="14">
        <v>44793</v>
      </c>
      <c r="F168" s="117"/>
      <c r="G168" s="118"/>
      <c r="H168" s="118"/>
      <c r="I168" s="293" t="s">
        <v>371</v>
      </c>
      <c r="J168" s="83" t="s">
        <v>236</v>
      </c>
      <c r="K168" s="16"/>
      <c r="L168" s="16"/>
      <c r="M168" s="16"/>
      <c r="N168" s="16"/>
      <c r="O168" s="293"/>
      <c r="P168" s="16"/>
      <c r="Q168" s="293"/>
      <c r="R168" s="83">
        <f t="shared" ref="R168:R244" si="21">B168</f>
        <v>5</v>
      </c>
      <c r="S168" s="298">
        <f t="shared" si="20"/>
        <v>475</v>
      </c>
      <c r="T168" s="16"/>
      <c r="U168" s="294"/>
      <c r="V168" s="16"/>
      <c r="W168" s="16"/>
      <c r="X168" s="308"/>
    </row>
    <row r="169" spans="1:24" x14ac:dyDescent="0.25">
      <c r="A169" s="292">
        <v>109</v>
      </c>
      <c r="B169" s="18">
        <v>20</v>
      </c>
      <c r="C169" s="293">
        <v>250</v>
      </c>
      <c r="D169" s="293">
        <f t="shared" si="3"/>
        <v>5000</v>
      </c>
      <c r="E169" s="14">
        <v>44798</v>
      </c>
      <c r="F169" s="117"/>
      <c r="G169" s="118"/>
      <c r="H169" s="118"/>
      <c r="I169" s="293" t="s">
        <v>372</v>
      </c>
      <c r="J169" s="83" t="s">
        <v>236</v>
      </c>
      <c r="K169" s="16"/>
      <c r="L169" s="16"/>
      <c r="M169" s="16"/>
      <c r="N169" s="16"/>
      <c r="O169" s="293"/>
      <c r="P169" s="16"/>
      <c r="Q169" s="293"/>
      <c r="R169" s="83">
        <f t="shared" si="21"/>
        <v>20</v>
      </c>
      <c r="S169" s="298">
        <f t="shared" si="20"/>
        <v>5000</v>
      </c>
      <c r="T169" s="16"/>
      <c r="U169" s="294"/>
      <c r="V169" s="16"/>
      <c r="W169" s="16"/>
      <c r="X169" s="308"/>
    </row>
    <row r="170" spans="1:24" x14ac:dyDescent="0.25">
      <c r="A170" s="292">
        <v>110</v>
      </c>
      <c r="B170" s="18">
        <v>20</v>
      </c>
      <c r="C170" s="293">
        <v>95</v>
      </c>
      <c r="D170" s="293">
        <f t="shared" si="3"/>
        <v>1900</v>
      </c>
      <c r="E170" s="14">
        <v>44798</v>
      </c>
      <c r="F170" s="117"/>
      <c r="G170" s="118"/>
      <c r="H170" s="118"/>
      <c r="I170" s="293" t="s">
        <v>371</v>
      </c>
      <c r="J170" s="83" t="s">
        <v>236</v>
      </c>
      <c r="K170" s="16"/>
      <c r="L170" s="16"/>
      <c r="M170" s="16"/>
      <c r="N170" s="16"/>
      <c r="O170" s="293"/>
      <c r="P170" s="16"/>
      <c r="Q170" s="293"/>
      <c r="R170" s="83">
        <f t="shared" si="21"/>
        <v>20</v>
      </c>
      <c r="S170" s="298">
        <f t="shared" si="20"/>
        <v>1900</v>
      </c>
      <c r="T170" s="16"/>
      <c r="U170" s="294"/>
      <c r="V170" s="16"/>
      <c r="W170" s="16"/>
      <c r="X170" s="308"/>
    </row>
    <row r="171" spans="1:24" x14ac:dyDescent="0.25">
      <c r="A171" s="292">
        <v>111</v>
      </c>
      <c r="B171" s="18">
        <v>20</v>
      </c>
      <c r="C171" s="293">
        <v>275</v>
      </c>
      <c r="D171" s="293">
        <f t="shared" si="3"/>
        <v>5500</v>
      </c>
      <c r="E171" s="14">
        <v>44847</v>
      </c>
      <c r="F171" s="117"/>
      <c r="G171" s="118"/>
      <c r="H171" s="118"/>
      <c r="I171" s="293" t="s">
        <v>370</v>
      </c>
      <c r="J171" s="83" t="s">
        <v>236</v>
      </c>
      <c r="K171" s="16"/>
      <c r="L171" s="16"/>
      <c r="M171" s="16"/>
      <c r="N171" s="16"/>
      <c r="O171" s="293"/>
      <c r="P171" s="16"/>
      <c r="Q171" s="293"/>
      <c r="R171" s="83">
        <f t="shared" si="21"/>
        <v>20</v>
      </c>
      <c r="S171" s="298">
        <f t="shared" si="20"/>
        <v>5500</v>
      </c>
      <c r="T171" s="16"/>
      <c r="U171" s="294"/>
      <c r="V171" s="16"/>
      <c r="W171" s="16"/>
      <c r="X171" s="308"/>
    </row>
    <row r="172" spans="1:24" x14ac:dyDescent="0.25">
      <c r="A172" s="292">
        <v>112</v>
      </c>
      <c r="B172" s="18">
        <v>20</v>
      </c>
      <c r="C172" s="293">
        <v>95</v>
      </c>
      <c r="D172" s="293">
        <f t="shared" si="3"/>
        <v>1900</v>
      </c>
      <c r="E172" s="14">
        <v>44847</v>
      </c>
      <c r="F172" s="117"/>
      <c r="G172" s="118"/>
      <c r="H172" s="118"/>
      <c r="I172" s="293" t="s">
        <v>371</v>
      </c>
      <c r="J172" s="83" t="s">
        <v>236</v>
      </c>
      <c r="K172" s="16"/>
      <c r="L172" s="16"/>
      <c r="M172" s="16"/>
      <c r="N172" s="16"/>
      <c r="O172" s="293"/>
      <c r="P172" s="16"/>
      <c r="Q172" s="293"/>
      <c r="R172" s="83">
        <f t="shared" si="21"/>
        <v>20</v>
      </c>
      <c r="S172" s="298">
        <f t="shared" si="20"/>
        <v>1900</v>
      </c>
      <c r="T172" s="16"/>
      <c r="U172" s="294"/>
      <c r="V172" s="16"/>
      <c r="W172" s="16"/>
      <c r="X172" s="308"/>
    </row>
    <row r="173" spans="1:24" x14ac:dyDescent="0.25">
      <c r="A173" s="292">
        <v>113</v>
      </c>
      <c r="B173" s="18">
        <v>40</v>
      </c>
      <c r="C173" s="293">
        <v>250</v>
      </c>
      <c r="D173" s="293">
        <f t="shared" si="3"/>
        <v>10000</v>
      </c>
      <c r="E173" s="14">
        <v>44872</v>
      </c>
      <c r="F173" s="117"/>
      <c r="G173" s="118"/>
      <c r="H173" s="118"/>
      <c r="I173" s="293" t="s">
        <v>372</v>
      </c>
      <c r="J173" s="83" t="s">
        <v>236</v>
      </c>
      <c r="K173" s="16"/>
      <c r="L173" s="16"/>
      <c r="M173" s="16"/>
      <c r="N173" s="16"/>
      <c r="O173" s="293"/>
      <c r="P173" s="16"/>
      <c r="Q173" s="293"/>
      <c r="R173" s="83">
        <f t="shared" si="21"/>
        <v>40</v>
      </c>
      <c r="S173" s="298">
        <f t="shared" si="20"/>
        <v>10000</v>
      </c>
      <c r="T173" s="16"/>
      <c r="U173" s="294"/>
      <c r="V173" s="16"/>
      <c r="W173" s="16"/>
      <c r="X173" s="308"/>
    </row>
    <row r="174" spans="1:24" x14ac:dyDescent="0.25">
      <c r="A174" s="292">
        <v>114</v>
      </c>
      <c r="B174" s="18">
        <v>20</v>
      </c>
      <c r="C174" s="293">
        <v>95</v>
      </c>
      <c r="D174" s="293">
        <f t="shared" si="3"/>
        <v>1900</v>
      </c>
      <c r="E174" s="14">
        <v>44872</v>
      </c>
      <c r="F174" s="117"/>
      <c r="G174" s="118"/>
      <c r="H174" s="118"/>
      <c r="I174" s="293" t="s">
        <v>371</v>
      </c>
      <c r="J174" s="83" t="s">
        <v>236</v>
      </c>
      <c r="K174" s="16"/>
      <c r="L174" s="16"/>
      <c r="M174" s="16"/>
      <c r="N174" s="16"/>
      <c r="O174" s="293"/>
      <c r="P174" s="16"/>
      <c r="Q174" s="293"/>
      <c r="R174" s="83">
        <f t="shared" si="21"/>
        <v>20</v>
      </c>
      <c r="S174" s="298">
        <f t="shared" si="20"/>
        <v>1900</v>
      </c>
      <c r="T174" s="16"/>
      <c r="U174" s="294"/>
      <c r="V174" s="16"/>
      <c r="W174" s="16"/>
      <c r="X174" s="308"/>
    </row>
    <row r="175" spans="1:24" x14ac:dyDescent="0.25">
      <c r="A175" s="292">
        <v>115</v>
      </c>
      <c r="B175" s="18">
        <v>40</v>
      </c>
      <c r="C175" s="293">
        <v>250</v>
      </c>
      <c r="D175" s="293">
        <f t="shared" si="3"/>
        <v>10000</v>
      </c>
      <c r="E175" s="14">
        <v>44872</v>
      </c>
      <c r="F175" s="117"/>
      <c r="G175" s="118"/>
      <c r="H175" s="118"/>
      <c r="I175" s="293" t="s">
        <v>372</v>
      </c>
      <c r="J175" s="83" t="s">
        <v>236</v>
      </c>
      <c r="K175" s="16"/>
      <c r="L175" s="16"/>
      <c r="M175" s="16"/>
      <c r="N175" s="16"/>
      <c r="O175" s="293"/>
      <c r="P175" s="16"/>
      <c r="Q175" s="293"/>
      <c r="R175" s="83">
        <f t="shared" si="21"/>
        <v>40</v>
      </c>
      <c r="S175" s="298">
        <f t="shared" si="20"/>
        <v>10000</v>
      </c>
      <c r="T175" s="16"/>
      <c r="U175" s="294"/>
      <c r="V175" s="16"/>
      <c r="W175" s="16"/>
      <c r="X175" s="308"/>
    </row>
    <row r="176" spans="1:24" x14ac:dyDescent="0.25">
      <c r="A176" s="292">
        <v>116</v>
      </c>
      <c r="B176" s="18">
        <v>35</v>
      </c>
      <c r="C176" s="293">
        <v>95</v>
      </c>
      <c r="D176" s="293">
        <f t="shared" si="3"/>
        <v>3325</v>
      </c>
      <c r="E176" s="14">
        <v>44872</v>
      </c>
      <c r="F176" s="117"/>
      <c r="G176" s="118"/>
      <c r="H176" s="118"/>
      <c r="I176" s="293" t="s">
        <v>371</v>
      </c>
      <c r="J176" s="83" t="s">
        <v>236</v>
      </c>
      <c r="K176" s="16"/>
      <c r="L176" s="16"/>
      <c r="M176" s="16"/>
      <c r="N176" s="16"/>
      <c r="O176" s="293"/>
      <c r="P176" s="16"/>
      <c r="Q176" s="293"/>
      <c r="R176" s="83">
        <f t="shared" si="21"/>
        <v>35</v>
      </c>
      <c r="S176" s="298">
        <f t="shared" si="20"/>
        <v>3325</v>
      </c>
      <c r="T176" s="16"/>
      <c r="U176" s="294"/>
      <c r="V176" s="16"/>
      <c r="W176" s="16"/>
      <c r="X176" s="308"/>
    </row>
    <row r="177" spans="1:24" x14ac:dyDescent="0.25">
      <c r="A177" s="292">
        <v>117</v>
      </c>
      <c r="B177" s="18">
        <v>20</v>
      </c>
      <c r="C177" s="293">
        <v>250</v>
      </c>
      <c r="D177" s="293">
        <f t="shared" si="3"/>
        <v>5000</v>
      </c>
      <c r="E177" s="14">
        <v>44872</v>
      </c>
      <c r="F177" s="117"/>
      <c r="G177" s="118"/>
      <c r="H177" s="118"/>
      <c r="I177" s="293" t="s">
        <v>372</v>
      </c>
      <c r="J177" s="83" t="s">
        <v>236</v>
      </c>
      <c r="K177" s="16"/>
      <c r="L177" s="16"/>
      <c r="M177" s="16"/>
      <c r="N177" s="16"/>
      <c r="O177" s="293"/>
      <c r="P177" s="16"/>
      <c r="Q177" s="293"/>
      <c r="R177" s="83">
        <f t="shared" si="21"/>
        <v>20</v>
      </c>
      <c r="S177" s="298">
        <f t="shared" si="20"/>
        <v>5000</v>
      </c>
      <c r="T177" s="16"/>
      <c r="U177" s="294"/>
      <c r="V177" s="16"/>
      <c r="W177" s="16"/>
      <c r="X177" s="308"/>
    </row>
    <row r="178" spans="1:24" x14ac:dyDescent="0.25">
      <c r="A178" s="292">
        <v>118</v>
      </c>
      <c r="B178" s="18">
        <v>20</v>
      </c>
      <c r="C178" s="293">
        <v>95</v>
      </c>
      <c r="D178" s="293">
        <f t="shared" si="3"/>
        <v>1900</v>
      </c>
      <c r="E178" s="14">
        <v>44872</v>
      </c>
      <c r="F178" s="117"/>
      <c r="G178" s="118"/>
      <c r="H178" s="118"/>
      <c r="I178" s="293" t="s">
        <v>371</v>
      </c>
      <c r="J178" s="83" t="s">
        <v>236</v>
      </c>
      <c r="K178" s="16"/>
      <c r="L178" s="16"/>
      <c r="M178" s="16"/>
      <c r="N178" s="16"/>
      <c r="O178" s="293"/>
      <c r="P178" s="16"/>
      <c r="Q178" s="293"/>
      <c r="R178" s="83">
        <f t="shared" si="21"/>
        <v>20</v>
      </c>
      <c r="S178" s="298">
        <f t="shared" si="20"/>
        <v>1900</v>
      </c>
      <c r="T178" s="16"/>
      <c r="U178" s="294"/>
      <c r="V178" s="16"/>
      <c r="W178" s="16"/>
      <c r="X178" s="308"/>
    </row>
    <row r="179" spans="1:24" s="356" customFormat="1" ht="18.75" x14ac:dyDescent="0.25">
      <c r="A179" s="350">
        <v>119</v>
      </c>
      <c r="B179" s="351">
        <v>225</v>
      </c>
      <c r="C179" s="352">
        <v>180</v>
      </c>
      <c r="D179" s="352">
        <f t="shared" si="3"/>
        <v>40500</v>
      </c>
      <c r="E179" s="353">
        <v>44929</v>
      </c>
      <c r="F179" s="352"/>
      <c r="G179" s="353"/>
      <c r="H179" s="353"/>
      <c r="I179" s="352" t="s">
        <v>467</v>
      </c>
      <c r="J179" s="354" t="s">
        <v>466</v>
      </c>
      <c r="K179" s="354"/>
      <c r="L179" s="354"/>
      <c r="M179" s="354"/>
      <c r="N179" s="354"/>
      <c r="O179" s="352"/>
      <c r="P179" s="354"/>
      <c r="Q179" s="352"/>
      <c r="R179" s="354">
        <f t="shared" ref="R179:R185" si="22">B179</f>
        <v>225</v>
      </c>
      <c r="S179" s="370">
        <f t="shared" ref="S179:S185" si="23">D179</f>
        <v>40500</v>
      </c>
      <c r="T179" s="354"/>
      <c r="U179" s="352"/>
      <c r="V179" s="354"/>
      <c r="W179" s="354"/>
      <c r="X179" s="355"/>
    </row>
    <row r="180" spans="1:24" s="356" customFormat="1" ht="18.75" x14ac:dyDescent="0.25">
      <c r="A180" s="350">
        <v>120</v>
      </c>
      <c r="B180" s="351">
        <v>55</v>
      </c>
      <c r="C180" s="352">
        <v>275</v>
      </c>
      <c r="D180" s="352">
        <f t="shared" si="3"/>
        <v>15125</v>
      </c>
      <c r="E180" s="353">
        <v>44935</v>
      </c>
      <c r="F180" s="352"/>
      <c r="G180" s="353"/>
      <c r="H180" s="353"/>
      <c r="I180" s="352" t="s">
        <v>370</v>
      </c>
      <c r="J180" s="354" t="s">
        <v>35</v>
      </c>
      <c r="K180" s="354"/>
      <c r="L180" s="354"/>
      <c r="M180" s="354"/>
      <c r="N180" s="354"/>
      <c r="O180" s="352"/>
      <c r="P180" s="354"/>
      <c r="Q180" s="352"/>
      <c r="R180" s="354">
        <f t="shared" si="22"/>
        <v>55</v>
      </c>
      <c r="S180" s="370">
        <f t="shared" si="23"/>
        <v>15125</v>
      </c>
      <c r="T180" s="354"/>
      <c r="U180" s="352"/>
      <c r="V180" s="354"/>
      <c r="W180" s="354"/>
      <c r="X180" s="355"/>
    </row>
    <row r="181" spans="1:24" s="356" customFormat="1" ht="18.75" x14ac:dyDescent="0.25">
      <c r="A181" s="350">
        <v>121</v>
      </c>
      <c r="B181" s="351">
        <v>30</v>
      </c>
      <c r="C181" s="352">
        <v>95</v>
      </c>
      <c r="D181" s="352">
        <f t="shared" si="3"/>
        <v>2850</v>
      </c>
      <c r="E181" s="353">
        <v>44935</v>
      </c>
      <c r="F181" s="352"/>
      <c r="G181" s="353"/>
      <c r="H181" s="353"/>
      <c r="I181" s="352" t="s">
        <v>371</v>
      </c>
      <c r="J181" s="354" t="s">
        <v>35</v>
      </c>
      <c r="K181" s="354"/>
      <c r="L181" s="354"/>
      <c r="M181" s="354"/>
      <c r="N181" s="354"/>
      <c r="O181" s="352"/>
      <c r="P181" s="354"/>
      <c r="Q181" s="352"/>
      <c r="R181" s="354">
        <f t="shared" si="22"/>
        <v>30</v>
      </c>
      <c r="S181" s="370">
        <f t="shared" si="23"/>
        <v>2850</v>
      </c>
      <c r="T181" s="354"/>
      <c r="U181" s="352"/>
      <c r="V181" s="354"/>
      <c r="W181" s="354"/>
      <c r="X181" s="355"/>
    </row>
    <row r="182" spans="1:24" s="356" customFormat="1" ht="18.75" x14ac:dyDescent="0.25">
      <c r="A182" s="350">
        <v>122</v>
      </c>
      <c r="B182" s="351">
        <v>1</v>
      </c>
      <c r="C182" s="352">
        <v>18000</v>
      </c>
      <c r="D182" s="352">
        <f t="shared" si="3"/>
        <v>18000</v>
      </c>
      <c r="E182" s="353">
        <v>44924</v>
      </c>
      <c r="F182" s="352"/>
      <c r="G182" s="353"/>
      <c r="H182" s="353"/>
      <c r="I182" s="352" t="s">
        <v>475</v>
      </c>
      <c r="J182" s="354"/>
      <c r="K182" s="354"/>
      <c r="L182" s="354"/>
      <c r="M182" s="354"/>
      <c r="N182" s="354"/>
      <c r="O182" s="352"/>
      <c r="P182" s="354"/>
      <c r="Q182" s="352"/>
      <c r="R182" s="354">
        <f t="shared" si="22"/>
        <v>1</v>
      </c>
      <c r="S182" s="370">
        <f t="shared" si="23"/>
        <v>18000</v>
      </c>
      <c r="T182" s="354"/>
      <c r="U182" s="352"/>
      <c r="V182" s="354"/>
      <c r="W182" s="354"/>
      <c r="X182" s="355"/>
    </row>
    <row r="183" spans="1:24" s="356" customFormat="1" ht="18.75" x14ac:dyDescent="0.25">
      <c r="A183" s="350">
        <v>123</v>
      </c>
      <c r="B183" s="351">
        <v>260</v>
      </c>
      <c r="C183" s="352">
        <v>275</v>
      </c>
      <c r="D183" s="352">
        <f t="shared" si="3"/>
        <v>71500</v>
      </c>
      <c r="E183" s="353">
        <v>44942</v>
      </c>
      <c r="F183" s="352"/>
      <c r="G183" s="353"/>
      <c r="H183" s="353"/>
      <c r="I183" s="352" t="s">
        <v>467</v>
      </c>
      <c r="J183" s="354" t="s">
        <v>476</v>
      </c>
      <c r="K183" s="354"/>
      <c r="L183" s="354"/>
      <c r="M183" s="354"/>
      <c r="N183" s="354"/>
      <c r="O183" s="352"/>
      <c r="P183" s="354"/>
      <c r="Q183" s="352"/>
      <c r="R183" s="354">
        <f t="shared" si="22"/>
        <v>260</v>
      </c>
      <c r="S183" s="370">
        <f t="shared" si="23"/>
        <v>71500</v>
      </c>
      <c r="T183" s="354"/>
      <c r="U183" s="352"/>
      <c r="V183" s="354"/>
      <c r="W183" s="354"/>
      <c r="X183" s="355"/>
    </row>
    <row r="184" spans="1:24" s="356" customFormat="1" ht="18.75" x14ac:dyDescent="0.25">
      <c r="A184" s="350">
        <v>124</v>
      </c>
      <c r="B184" s="351">
        <v>140</v>
      </c>
      <c r="C184" s="352">
        <v>95</v>
      </c>
      <c r="D184" s="352">
        <f t="shared" si="3"/>
        <v>13300</v>
      </c>
      <c r="E184" s="353">
        <v>44942</v>
      </c>
      <c r="F184" s="352"/>
      <c r="G184" s="353"/>
      <c r="H184" s="353"/>
      <c r="I184" s="352" t="s">
        <v>371</v>
      </c>
      <c r="J184" s="354" t="s">
        <v>476</v>
      </c>
      <c r="K184" s="354"/>
      <c r="L184" s="354"/>
      <c r="M184" s="354"/>
      <c r="N184" s="354"/>
      <c r="O184" s="352"/>
      <c r="P184" s="354"/>
      <c r="Q184" s="352"/>
      <c r="R184" s="354">
        <f t="shared" si="22"/>
        <v>140</v>
      </c>
      <c r="S184" s="370">
        <f t="shared" si="23"/>
        <v>13300</v>
      </c>
      <c r="T184" s="354"/>
      <c r="U184" s="352"/>
      <c r="V184" s="354"/>
      <c r="W184" s="354"/>
      <c r="X184" s="355"/>
    </row>
    <row r="185" spans="1:24" s="356" customFormat="1" ht="18.75" x14ac:dyDescent="0.25">
      <c r="A185" s="350">
        <v>125</v>
      </c>
      <c r="B185" s="351">
        <v>35</v>
      </c>
      <c r="C185" s="352">
        <v>275</v>
      </c>
      <c r="D185" s="352">
        <f t="shared" si="3"/>
        <v>9625</v>
      </c>
      <c r="E185" s="353">
        <v>44952</v>
      </c>
      <c r="F185" s="352"/>
      <c r="G185" s="353"/>
      <c r="H185" s="353"/>
      <c r="I185" s="352" t="s">
        <v>467</v>
      </c>
      <c r="J185" s="354" t="s">
        <v>477</v>
      </c>
      <c r="K185" s="354"/>
      <c r="L185" s="354"/>
      <c r="M185" s="354"/>
      <c r="N185" s="354"/>
      <c r="O185" s="352"/>
      <c r="P185" s="354"/>
      <c r="Q185" s="352"/>
      <c r="R185" s="354">
        <f t="shared" si="22"/>
        <v>35</v>
      </c>
      <c r="S185" s="370">
        <f t="shared" si="23"/>
        <v>9625</v>
      </c>
      <c r="T185" s="354"/>
      <c r="U185" s="352"/>
      <c r="V185" s="354"/>
      <c r="W185" s="354"/>
      <c r="X185" s="355"/>
    </row>
    <row r="186" spans="1:24" s="356" customFormat="1" ht="18.75" x14ac:dyDescent="0.25">
      <c r="A186" s="350">
        <v>126</v>
      </c>
      <c r="B186" s="351">
        <v>20</v>
      </c>
      <c r="C186" s="352">
        <v>95</v>
      </c>
      <c r="D186" s="352">
        <f t="shared" si="3"/>
        <v>1900</v>
      </c>
      <c r="E186" s="353">
        <v>44952</v>
      </c>
      <c r="F186" s="352"/>
      <c r="G186" s="353"/>
      <c r="H186" s="353"/>
      <c r="I186" s="352" t="s">
        <v>371</v>
      </c>
      <c r="J186" s="354" t="s">
        <v>477</v>
      </c>
      <c r="K186" s="354"/>
      <c r="L186" s="354"/>
      <c r="M186" s="354"/>
      <c r="N186" s="354"/>
      <c r="O186" s="352"/>
      <c r="P186" s="354"/>
      <c r="Q186" s="352"/>
      <c r="R186" s="354">
        <f t="shared" ref="R186:R192" si="24">B186</f>
        <v>20</v>
      </c>
      <c r="S186" s="370">
        <f t="shared" ref="S186:S192" si="25">D186</f>
        <v>1900</v>
      </c>
      <c r="T186" s="354"/>
      <c r="U186" s="352"/>
      <c r="V186" s="354"/>
      <c r="W186" s="354"/>
      <c r="X186" s="355"/>
    </row>
    <row r="187" spans="1:24" s="356" customFormat="1" ht="18.75" x14ac:dyDescent="0.25">
      <c r="A187" s="350">
        <v>127</v>
      </c>
      <c r="B187" s="351">
        <v>55</v>
      </c>
      <c r="C187" s="352">
        <v>275</v>
      </c>
      <c r="D187" s="352">
        <f t="shared" si="3"/>
        <v>15125</v>
      </c>
      <c r="E187" s="353">
        <v>44959</v>
      </c>
      <c r="F187" s="352"/>
      <c r="G187" s="353"/>
      <c r="H187" s="353"/>
      <c r="I187" s="352" t="s">
        <v>467</v>
      </c>
      <c r="J187" s="354" t="s">
        <v>478</v>
      </c>
      <c r="K187" s="354"/>
      <c r="L187" s="354"/>
      <c r="M187" s="354"/>
      <c r="N187" s="354"/>
      <c r="O187" s="352"/>
      <c r="P187" s="354"/>
      <c r="Q187" s="352"/>
      <c r="R187" s="354">
        <f t="shared" si="24"/>
        <v>55</v>
      </c>
      <c r="S187" s="370">
        <f t="shared" si="25"/>
        <v>15125</v>
      </c>
      <c r="T187" s="354"/>
      <c r="U187" s="352"/>
      <c r="V187" s="354"/>
      <c r="W187" s="354"/>
      <c r="X187" s="355"/>
    </row>
    <row r="188" spans="1:24" s="356" customFormat="1" ht="18.75" x14ac:dyDescent="0.25">
      <c r="A188" s="350">
        <v>128</v>
      </c>
      <c r="B188" s="351">
        <v>30</v>
      </c>
      <c r="C188" s="352">
        <v>95</v>
      </c>
      <c r="D188" s="352">
        <f t="shared" si="3"/>
        <v>2850</v>
      </c>
      <c r="E188" s="353">
        <v>44959</v>
      </c>
      <c r="F188" s="352"/>
      <c r="G188" s="353"/>
      <c r="H188" s="353"/>
      <c r="I188" s="352" t="s">
        <v>371</v>
      </c>
      <c r="J188" s="354" t="s">
        <v>479</v>
      </c>
      <c r="K188" s="354"/>
      <c r="L188" s="354"/>
      <c r="M188" s="354"/>
      <c r="N188" s="354"/>
      <c r="O188" s="352"/>
      <c r="P188" s="354"/>
      <c r="Q188" s="352"/>
      <c r="R188" s="354">
        <f t="shared" si="24"/>
        <v>30</v>
      </c>
      <c r="S188" s="370">
        <f t="shared" si="25"/>
        <v>2850</v>
      </c>
      <c r="T188" s="354"/>
      <c r="U188" s="352"/>
      <c r="V188" s="354"/>
      <c r="W188" s="354"/>
      <c r="X188" s="355"/>
    </row>
    <row r="189" spans="1:24" s="356" customFormat="1" ht="18.75" x14ac:dyDescent="0.25">
      <c r="A189" s="350">
        <v>129</v>
      </c>
      <c r="B189" s="351">
        <v>35</v>
      </c>
      <c r="C189" s="352">
        <v>275</v>
      </c>
      <c r="D189" s="352">
        <f t="shared" si="3"/>
        <v>9625</v>
      </c>
      <c r="E189" s="353">
        <v>44969</v>
      </c>
      <c r="F189" s="352"/>
      <c r="G189" s="353"/>
      <c r="H189" s="353"/>
      <c r="I189" s="352" t="s">
        <v>467</v>
      </c>
      <c r="J189" s="354" t="s">
        <v>270</v>
      </c>
      <c r="K189" s="354"/>
      <c r="L189" s="354"/>
      <c r="M189" s="354"/>
      <c r="N189" s="354"/>
      <c r="O189" s="352"/>
      <c r="P189" s="354"/>
      <c r="Q189" s="352"/>
      <c r="R189" s="354">
        <f t="shared" si="24"/>
        <v>35</v>
      </c>
      <c r="S189" s="370">
        <f t="shared" si="25"/>
        <v>9625</v>
      </c>
      <c r="T189" s="354"/>
      <c r="U189" s="352"/>
      <c r="V189" s="354"/>
      <c r="W189" s="354"/>
      <c r="X189" s="355"/>
    </row>
    <row r="190" spans="1:24" s="356" customFormat="1" ht="18.75" x14ac:dyDescent="0.25">
      <c r="A190" s="350">
        <v>130</v>
      </c>
      <c r="B190" s="351">
        <v>20</v>
      </c>
      <c r="C190" s="352">
        <v>95</v>
      </c>
      <c r="D190" s="352">
        <f t="shared" si="3"/>
        <v>1900</v>
      </c>
      <c r="E190" s="353">
        <v>44969</v>
      </c>
      <c r="F190" s="352"/>
      <c r="G190" s="353"/>
      <c r="H190" s="353"/>
      <c r="I190" s="352" t="s">
        <v>371</v>
      </c>
      <c r="J190" s="354" t="s">
        <v>270</v>
      </c>
      <c r="K190" s="354"/>
      <c r="L190" s="354"/>
      <c r="M190" s="354"/>
      <c r="N190" s="354"/>
      <c r="O190" s="352"/>
      <c r="P190" s="354"/>
      <c r="Q190" s="352"/>
      <c r="R190" s="354">
        <f t="shared" si="24"/>
        <v>20</v>
      </c>
      <c r="S190" s="370">
        <f t="shared" si="25"/>
        <v>1900</v>
      </c>
      <c r="T190" s="354"/>
      <c r="U190" s="352"/>
      <c r="V190" s="354"/>
      <c r="W190" s="354"/>
      <c r="X190" s="355"/>
    </row>
    <row r="191" spans="1:24" s="356" customFormat="1" ht="18.75" x14ac:dyDescent="0.25">
      <c r="A191" s="350">
        <v>131</v>
      </c>
      <c r="B191" s="351">
        <v>55</v>
      </c>
      <c r="C191" s="352">
        <v>275</v>
      </c>
      <c r="D191" s="352">
        <f t="shared" si="3"/>
        <v>15125</v>
      </c>
      <c r="E191" s="353">
        <v>44974</v>
      </c>
      <c r="F191" s="352"/>
      <c r="G191" s="353"/>
      <c r="H191" s="353"/>
      <c r="I191" s="352" t="s">
        <v>467</v>
      </c>
      <c r="J191" s="354" t="s">
        <v>480</v>
      </c>
      <c r="K191" s="354"/>
      <c r="L191" s="354"/>
      <c r="M191" s="354"/>
      <c r="N191" s="354"/>
      <c r="O191" s="352"/>
      <c r="P191" s="354"/>
      <c r="Q191" s="352"/>
      <c r="R191" s="354">
        <f t="shared" si="24"/>
        <v>55</v>
      </c>
      <c r="S191" s="370">
        <f t="shared" si="25"/>
        <v>15125</v>
      </c>
      <c r="T191" s="354"/>
      <c r="U191" s="352"/>
      <c r="V191" s="354"/>
      <c r="W191" s="354"/>
      <c r="X191" s="355"/>
    </row>
    <row r="192" spans="1:24" s="356" customFormat="1" ht="18.75" x14ac:dyDescent="0.25">
      <c r="A192" s="350">
        <v>132</v>
      </c>
      <c r="B192" s="351">
        <v>30</v>
      </c>
      <c r="C192" s="352">
        <v>95</v>
      </c>
      <c r="D192" s="352">
        <f t="shared" si="3"/>
        <v>2850</v>
      </c>
      <c r="E192" s="353">
        <v>44974</v>
      </c>
      <c r="F192" s="352"/>
      <c r="G192" s="353"/>
      <c r="H192" s="353"/>
      <c r="I192" s="352" t="s">
        <v>371</v>
      </c>
      <c r="J192" s="354" t="s">
        <v>480</v>
      </c>
      <c r="K192" s="354"/>
      <c r="L192" s="354"/>
      <c r="M192" s="354"/>
      <c r="N192" s="354"/>
      <c r="O192" s="352"/>
      <c r="P192" s="354"/>
      <c r="Q192" s="352"/>
      <c r="R192" s="354">
        <f t="shared" si="24"/>
        <v>30</v>
      </c>
      <c r="S192" s="370">
        <f t="shared" si="25"/>
        <v>2850</v>
      </c>
      <c r="T192" s="354"/>
      <c r="U192" s="352"/>
      <c r="V192" s="354"/>
      <c r="W192" s="354"/>
      <c r="X192" s="355"/>
    </row>
    <row r="193" spans="1:24" s="356" customFormat="1" ht="18.75" x14ac:dyDescent="0.25">
      <c r="A193" s="350"/>
      <c r="B193" s="351">
        <v>35</v>
      </c>
      <c r="C193" s="352">
        <v>280</v>
      </c>
      <c r="D193" s="352">
        <f t="shared" si="3"/>
        <v>9800</v>
      </c>
      <c r="E193" s="353">
        <v>44984</v>
      </c>
      <c r="F193" s="352"/>
      <c r="G193" s="353"/>
      <c r="H193" s="353"/>
      <c r="I193" s="352" t="s">
        <v>372</v>
      </c>
      <c r="J193" s="354" t="s">
        <v>282</v>
      </c>
      <c r="K193" s="354"/>
      <c r="L193" s="354"/>
      <c r="M193" s="354"/>
      <c r="N193" s="354"/>
      <c r="O193" s="352"/>
      <c r="P193" s="354"/>
      <c r="Q193" s="352"/>
      <c r="R193" s="354">
        <f t="shared" ref="R193:R207" si="26">B193</f>
        <v>35</v>
      </c>
      <c r="S193" s="370">
        <f t="shared" ref="S193:S207" si="27">D193</f>
        <v>9800</v>
      </c>
      <c r="T193" s="354"/>
      <c r="U193" s="352"/>
      <c r="V193" s="354"/>
      <c r="W193" s="354"/>
      <c r="X193" s="355"/>
    </row>
    <row r="194" spans="1:24" s="356" customFormat="1" ht="18.75" x14ac:dyDescent="0.25">
      <c r="A194" s="350"/>
      <c r="B194" s="351">
        <v>17</v>
      </c>
      <c r="C194" s="352">
        <v>95</v>
      </c>
      <c r="D194" s="352">
        <f t="shared" si="3"/>
        <v>1615</v>
      </c>
      <c r="E194" s="353">
        <v>44984</v>
      </c>
      <c r="F194" s="352"/>
      <c r="G194" s="353"/>
      <c r="H194" s="353"/>
      <c r="I194" s="352" t="s">
        <v>371</v>
      </c>
      <c r="J194" s="354" t="s">
        <v>282</v>
      </c>
      <c r="K194" s="354"/>
      <c r="L194" s="354"/>
      <c r="M194" s="354"/>
      <c r="N194" s="354"/>
      <c r="O194" s="352"/>
      <c r="P194" s="354"/>
      <c r="Q194" s="352"/>
      <c r="R194" s="354">
        <f t="shared" si="26"/>
        <v>17</v>
      </c>
      <c r="S194" s="370">
        <f t="shared" si="27"/>
        <v>1615</v>
      </c>
      <c r="T194" s="354"/>
      <c r="U194" s="352"/>
      <c r="V194" s="354"/>
      <c r="W194" s="354"/>
      <c r="X194" s="355"/>
    </row>
    <row r="195" spans="1:24" s="356" customFormat="1" ht="18.75" x14ac:dyDescent="0.25">
      <c r="A195" s="350"/>
      <c r="B195" s="351">
        <v>53</v>
      </c>
      <c r="C195" s="352">
        <v>280</v>
      </c>
      <c r="D195" s="352">
        <f t="shared" si="3"/>
        <v>14840</v>
      </c>
      <c r="E195" s="353">
        <v>44992</v>
      </c>
      <c r="F195" s="352"/>
      <c r="G195" s="353"/>
      <c r="H195" s="353"/>
      <c r="I195" s="352" t="s">
        <v>372</v>
      </c>
      <c r="J195" s="354" t="s">
        <v>225</v>
      </c>
      <c r="K195" s="354"/>
      <c r="L195" s="354"/>
      <c r="M195" s="354"/>
      <c r="N195" s="354"/>
      <c r="O195" s="352"/>
      <c r="P195" s="354"/>
      <c r="Q195" s="352"/>
      <c r="R195" s="354">
        <f t="shared" si="26"/>
        <v>53</v>
      </c>
      <c r="S195" s="370">
        <f t="shared" si="27"/>
        <v>14840</v>
      </c>
      <c r="T195" s="354"/>
      <c r="U195" s="352"/>
      <c r="V195" s="354"/>
      <c r="W195" s="354"/>
      <c r="X195" s="355"/>
    </row>
    <row r="196" spans="1:24" s="356" customFormat="1" ht="18.75" x14ac:dyDescent="0.25">
      <c r="A196" s="350"/>
      <c r="B196" s="351">
        <v>28</v>
      </c>
      <c r="C196" s="352">
        <v>95</v>
      </c>
      <c r="D196" s="352">
        <f t="shared" si="3"/>
        <v>2660</v>
      </c>
      <c r="E196" s="353">
        <v>44992</v>
      </c>
      <c r="F196" s="352"/>
      <c r="G196" s="353"/>
      <c r="H196" s="353"/>
      <c r="I196" s="352" t="s">
        <v>371</v>
      </c>
      <c r="J196" s="354" t="s">
        <v>225</v>
      </c>
      <c r="K196" s="354"/>
      <c r="L196" s="354"/>
      <c r="M196" s="354"/>
      <c r="N196" s="354"/>
      <c r="O196" s="352"/>
      <c r="P196" s="354"/>
      <c r="Q196" s="352"/>
      <c r="R196" s="354">
        <f t="shared" si="26"/>
        <v>28</v>
      </c>
      <c r="S196" s="370">
        <f t="shared" si="27"/>
        <v>2660</v>
      </c>
      <c r="T196" s="354"/>
      <c r="U196" s="352"/>
      <c r="V196" s="354"/>
      <c r="W196" s="354"/>
      <c r="X196" s="355"/>
    </row>
    <row r="197" spans="1:24" s="356" customFormat="1" ht="18.75" x14ac:dyDescent="0.25">
      <c r="A197" s="350"/>
      <c r="B197" s="351">
        <v>33</v>
      </c>
      <c r="C197" s="352">
        <v>275</v>
      </c>
      <c r="D197" s="352">
        <f t="shared" si="3"/>
        <v>9075</v>
      </c>
      <c r="E197" s="353">
        <v>45000</v>
      </c>
      <c r="F197" s="352"/>
      <c r="G197" s="353"/>
      <c r="H197" s="353"/>
      <c r="I197" s="352" t="s">
        <v>467</v>
      </c>
      <c r="J197" s="354" t="s">
        <v>226</v>
      </c>
      <c r="K197" s="354"/>
      <c r="L197" s="354"/>
      <c r="M197" s="354"/>
      <c r="N197" s="354"/>
      <c r="O197" s="352"/>
      <c r="P197" s="354"/>
      <c r="Q197" s="352"/>
      <c r="R197" s="354">
        <f t="shared" si="26"/>
        <v>33</v>
      </c>
      <c r="S197" s="370">
        <f t="shared" si="27"/>
        <v>9075</v>
      </c>
      <c r="T197" s="354"/>
      <c r="U197" s="352"/>
      <c r="V197" s="354"/>
      <c r="W197" s="354"/>
      <c r="X197" s="355"/>
    </row>
    <row r="198" spans="1:24" s="356" customFormat="1" ht="18.75" x14ac:dyDescent="0.25">
      <c r="A198" s="350"/>
      <c r="B198" s="351">
        <v>18</v>
      </c>
      <c r="C198" s="352">
        <v>95</v>
      </c>
      <c r="D198" s="352">
        <f t="shared" si="3"/>
        <v>1710</v>
      </c>
      <c r="E198" s="353">
        <v>45000</v>
      </c>
      <c r="F198" s="352"/>
      <c r="G198" s="353"/>
      <c r="H198" s="353"/>
      <c r="I198" s="352" t="s">
        <v>371</v>
      </c>
      <c r="J198" s="354" t="s">
        <v>226</v>
      </c>
      <c r="K198" s="354"/>
      <c r="L198" s="354"/>
      <c r="M198" s="354"/>
      <c r="N198" s="354"/>
      <c r="O198" s="352"/>
      <c r="P198" s="354"/>
      <c r="Q198" s="352"/>
      <c r="R198" s="354">
        <f t="shared" si="26"/>
        <v>18</v>
      </c>
      <c r="S198" s="370">
        <f t="shared" si="27"/>
        <v>1710</v>
      </c>
      <c r="T198" s="354"/>
      <c r="U198" s="352"/>
      <c r="V198" s="354"/>
      <c r="W198" s="354"/>
      <c r="X198" s="355"/>
    </row>
    <row r="199" spans="1:24" s="356" customFormat="1" ht="18.75" x14ac:dyDescent="0.25">
      <c r="A199" s="350"/>
      <c r="B199" s="351">
        <v>53</v>
      </c>
      <c r="C199" s="352">
        <v>275</v>
      </c>
      <c r="D199" s="352">
        <f t="shared" si="3"/>
        <v>14575</v>
      </c>
      <c r="E199" s="353">
        <v>45007</v>
      </c>
      <c r="F199" s="352"/>
      <c r="G199" s="353"/>
      <c r="H199" s="353"/>
      <c r="I199" s="352" t="s">
        <v>467</v>
      </c>
      <c r="J199" s="354" t="s">
        <v>231</v>
      </c>
      <c r="K199" s="354"/>
      <c r="L199" s="354"/>
      <c r="M199" s="354"/>
      <c r="N199" s="354"/>
      <c r="O199" s="352"/>
      <c r="P199" s="354"/>
      <c r="Q199" s="352"/>
      <c r="R199" s="354">
        <f t="shared" si="26"/>
        <v>53</v>
      </c>
      <c r="S199" s="370">
        <f t="shared" si="27"/>
        <v>14575</v>
      </c>
      <c r="T199" s="354"/>
      <c r="U199" s="352"/>
      <c r="V199" s="354"/>
      <c r="W199" s="354"/>
      <c r="X199" s="355"/>
    </row>
    <row r="200" spans="1:24" s="356" customFormat="1" ht="18.75" x14ac:dyDescent="0.25">
      <c r="A200" s="350"/>
      <c r="B200" s="351">
        <v>25</v>
      </c>
      <c r="C200" s="352">
        <v>95</v>
      </c>
      <c r="D200" s="352">
        <f t="shared" si="3"/>
        <v>2375</v>
      </c>
      <c r="E200" s="353">
        <v>45007</v>
      </c>
      <c r="F200" s="352"/>
      <c r="G200" s="353"/>
      <c r="H200" s="353"/>
      <c r="I200" s="352" t="s">
        <v>371</v>
      </c>
      <c r="J200" s="354" t="s">
        <v>231</v>
      </c>
      <c r="K200" s="354"/>
      <c r="L200" s="354"/>
      <c r="M200" s="354"/>
      <c r="N200" s="354"/>
      <c r="O200" s="352"/>
      <c r="P200" s="354"/>
      <c r="Q200" s="352"/>
      <c r="R200" s="354">
        <f t="shared" si="26"/>
        <v>25</v>
      </c>
      <c r="S200" s="370">
        <f t="shared" si="27"/>
        <v>2375</v>
      </c>
      <c r="T200" s="354"/>
      <c r="U200" s="352"/>
      <c r="V200" s="354"/>
      <c r="W200" s="354"/>
      <c r="X200" s="355"/>
    </row>
    <row r="201" spans="1:24" s="356" customFormat="1" ht="18.75" x14ac:dyDescent="0.25">
      <c r="A201" s="350"/>
      <c r="B201" s="351">
        <v>35</v>
      </c>
      <c r="C201" s="352">
        <v>275</v>
      </c>
      <c r="D201" s="352">
        <f t="shared" si="3"/>
        <v>9625</v>
      </c>
      <c r="E201" s="353">
        <v>45016</v>
      </c>
      <c r="F201" s="352"/>
      <c r="G201" s="353"/>
      <c r="H201" s="353"/>
      <c r="I201" s="352" t="s">
        <v>467</v>
      </c>
      <c r="J201" s="354" t="s">
        <v>232</v>
      </c>
      <c r="K201" s="354"/>
      <c r="L201" s="354"/>
      <c r="M201" s="354"/>
      <c r="N201" s="354"/>
      <c r="O201" s="352"/>
      <c r="P201" s="354"/>
      <c r="Q201" s="352"/>
      <c r="R201" s="354">
        <f t="shared" si="26"/>
        <v>35</v>
      </c>
      <c r="S201" s="370">
        <f t="shared" si="27"/>
        <v>9625</v>
      </c>
      <c r="T201" s="354"/>
      <c r="U201" s="352"/>
      <c r="V201" s="354"/>
      <c r="W201" s="354"/>
      <c r="X201" s="355"/>
    </row>
    <row r="202" spans="1:24" s="356" customFormat="1" ht="18.75" x14ac:dyDescent="0.25">
      <c r="A202" s="350"/>
      <c r="B202" s="351">
        <v>17</v>
      </c>
      <c r="C202" s="352">
        <v>95</v>
      </c>
      <c r="D202" s="352">
        <f t="shared" si="3"/>
        <v>1615</v>
      </c>
      <c r="E202" s="353">
        <v>45016</v>
      </c>
      <c r="F202" s="352"/>
      <c r="G202" s="353"/>
      <c r="H202" s="353"/>
      <c r="I202" s="352" t="s">
        <v>371</v>
      </c>
      <c r="J202" s="354" t="s">
        <v>232</v>
      </c>
      <c r="K202" s="354"/>
      <c r="L202" s="354"/>
      <c r="M202" s="354"/>
      <c r="N202" s="354"/>
      <c r="O202" s="352"/>
      <c r="P202" s="354"/>
      <c r="Q202" s="352"/>
      <c r="R202" s="354">
        <f t="shared" si="26"/>
        <v>17</v>
      </c>
      <c r="S202" s="370">
        <f t="shared" si="27"/>
        <v>1615</v>
      </c>
      <c r="T202" s="354"/>
      <c r="U202" s="352"/>
      <c r="V202" s="354"/>
      <c r="W202" s="354"/>
      <c r="X202" s="355"/>
    </row>
    <row r="203" spans="1:24" s="356" customFormat="1" ht="18.75" x14ac:dyDescent="0.25">
      <c r="A203" s="350"/>
      <c r="B203" s="351">
        <v>52</v>
      </c>
      <c r="C203" s="352">
        <v>275</v>
      </c>
      <c r="D203" s="352">
        <f t="shared" si="3"/>
        <v>14300</v>
      </c>
      <c r="E203" s="353">
        <v>45044</v>
      </c>
      <c r="F203" s="352"/>
      <c r="G203" s="353"/>
      <c r="H203" s="353"/>
      <c r="I203" s="352" t="s">
        <v>467</v>
      </c>
      <c r="J203" s="354" t="s">
        <v>235</v>
      </c>
      <c r="K203" s="354"/>
      <c r="L203" s="354"/>
      <c r="M203" s="354"/>
      <c r="N203" s="354"/>
      <c r="O203" s="352"/>
      <c r="P203" s="354"/>
      <c r="Q203" s="352"/>
      <c r="R203" s="354">
        <f t="shared" si="26"/>
        <v>52</v>
      </c>
      <c r="S203" s="370">
        <f t="shared" si="27"/>
        <v>14300</v>
      </c>
      <c r="T203" s="354"/>
      <c r="U203" s="352"/>
      <c r="V203" s="354"/>
      <c r="W203" s="354"/>
      <c r="X203" s="355"/>
    </row>
    <row r="204" spans="1:24" s="356" customFormat="1" ht="18.75" x14ac:dyDescent="0.25">
      <c r="A204" s="350"/>
      <c r="B204" s="351">
        <v>27</v>
      </c>
      <c r="C204" s="352">
        <v>95</v>
      </c>
      <c r="D204" s="352">
        <f t="shared" si="3"/>
        <v>2565</v>
      </c>
      <c r="E204" s="353">
        <v>45044</v>
      </c>
      <c r="F204" s="352"/>
      <c r="G204" s="353"/>
      <c r="H204" s="353"/>
      <c r="I204" s="352" t="s">
        <v>371</v>
      </c>
      <c r="J204" s="354" t="s">
        <v>235</v>
      </c>
      <c r="K204" s="354"/>
      <c r="L204" s="354"/>
      <c r="M204" s="354"/>
      <c r="N204" s="354"/>
      <c r="O204" s="352"/>
      <c r="P204" s="354"/>
      <c r="Q204" s="352"/>
      <c r="R204" s="354">
        <f t="shared" si="26"/>
        <v>27</v>
      </c>
      <c r="S204" s="370">
        <f t="shared" si="27"/>
        <v>2565</v>
      </c>
      <c r="T204" s="354"/>
      <c r="U204" s="352"/>
      <c r="V204" s="354"/>
      <c r="W204" s="354"/>
      <c r="X204" s="355"/>
    </row>
    <row r="205" spans="1:24" s="290" customFormat="1" x14ac:dyDescent="0.25">
      <c r="A205" s="286"/>
      <c r="B205" s="109"/>
      <c r="C205" s="187"/>
      <c r="D205" s="187">
        <f t="shared" si="3"/>
        <v>0</v>
      </c>
      <c r="E205" s="287"/>
      <c r="F205" s="288"/>
      <c r="G205" s="289"/>
      <c r="H205" s="289"/>
      <c r="I205" s="187"/>
      <c r="J205" s="108"/>
      <c r="K205" s="108"/>
      <c r="L205" s="108"/>
      <c r="M205" s="108"/>
      <c r="N205" s="108"/>
      <c r="O205" s="187"/>
      <c r="P205" s="108"/>
      <c r="Q205" s="187"/>
      <c r="R205" s="108">
        <f t="shared" si="26"/>
        <v>0</v>
      </c>
      <c r="S205" s="187">
        <f t="shared" si="27"/>
        <v>0</v>
      </c>
      <c r="T205" s="108"/>
      <c r="U205" s="187"/>
      <c r="V205" s="108"/>
      <c r="W205" s="108"/>
      <c r="X205" s="309"/>
    </row>
    <row r="206" spans="1:24" s="290" customFormat="1" x14ac:dyDescent="0.25">
      <c r="A206" s="286"/>
      <c r="B206" s="109"/>
      <c r="C206" s="187"/>
      <c r="D206" s="187">
        <f t="shared" si="3"/>
        <v>0</v>
      </c>
      <c r="E206" s="287"/>
      <c r="F206" s="288"/>
      <c r="G206" s="289"/>
      <c r="H206" s="289"/>
      <c r="I206" s="187"/>
      <c r="J206" s="108"/>
      <c r="K206" s="108"/>
      <c r="L206" s="108"/>
      <c r="M206" s="108"/>
      <c r="N206" s="108"/>
      <c r="O206" s="187"/>
      <c r="P206" s="108"/>
      <c r="Q206" s="187"/>
      <c r="R206" s="108">
        <f t="shared" si="26"/>
        <v>0</v>
      </c>
      <c r="S206" s="187">
        <f t="shared" si="27"/>
        <v>0</v>
      </c>
      <c r="T206" s="108"/>
      <c r="U206" s="187"/>
      <c r="V206" s="108"/>
      <c r="W206" s="108"/>
      <c r="X206" s="309"/>
    </row>
    <row r="207" spans="1:24" s="290" customFormat="1" x14ac:dyDescent="0.25">
      <c r="A207" s="286"/>
      <c r="B207" s="109"/>
      <c r="C207" s="187"/>
      <c r="D207" s="187">
        <f t="shared" si="3"/>
        <v>0</v>
      </c>
      <c r="E207" s="287"/>
      <c r="F207" s="288"/>
      <c r="G207" s="289"/>
      <c r="H207" s="289"/>
      <c r="I207" s="187"/>
      <c r="J207" s="108"/>
      <c r="K207" s="108"/>
      <c r="L207" s="108"/>
      <c r="M207" s="108"/>
      <c r="N207" s="108"/>
      <c r="O207" s="187"/>
      <c r="P207" s="108"/>
      <c r="Q207" s="187"/>
      <c r="R207" s="108">
        <f t="shared" si="26"/>
        <v>0</v>
      </c>
      <c r="S207" s="187">
        <f t="shared" si="27"/>
        <v>0</v>
      </c>
      <c r="T207" s="108"/>
      <c r="U207" s="187"/>
      <c r="V207" s="108"/>
      <c r="W207" s="108"/>
      <c r="X207" s="309"/>
    </row>
    <row r="208" spans="1:24" s="369" customFormat="1" ht="21" x14ac:dyDescent="0.25">
      <c r="A208" s="364">
        <v>1</v>
      </c>
      <c r="B208" s="365">
        <v>1080</v>
      </c>
      <c r="C208" s="366">
        <v>20</v>
      </c>
      <c r="D208" s="366">
        <f t="shared" si="3"/>
        <v>21600</v>
      </c>
      <c r="E208" s="367">
        <v>44979</v>
      </c>
      <c r="F208" s="366"/>
      <c r="G208" s="367"/>
      <c r="H208" s="367"/>
      <c r="I208" s="366"/>
      <c r="J208" s="366" t="s">
        <v>483</v>
      </c>
      <c r="K208" s="368"/>
      <c r="L208" s="368"/>
      <c r="M208" s="368"/>
      <c r="N208" s="368"/>
      <c r="O208" s="366"/>
      <c r="P208" s="368"/>
      <c r="Q208" s="366"/>
      <c r="R208" s="368"/>
      <c r="S208" s="366"/>
      <c r="T208" s="368"/>
      <c r="U208" s="366"/>
      <c r="V208" s="368"/>
      <c r="W208" s="368">
        <f>B208</f>
        <v>1080</v>
      </c>
      <c r="X208" s="372">
        <f>D208</f>
        <v>21600</v>
      </c>
    </row>
    <row r="209" spans="1:24" s="369" customFormat="1" ht="21" x14ac:dyDescent="0.25">
      <c r="A209" s="364"/>
      <c r="B209" s="365">
        <v>245</v>
      </c>
      <c r="C209" s="366">
        <v>170</v>
      </c>
      <c r="D209" s="366">
        <f t="shared" ref="D209:D243" si="28">B209*C209</f>
        <v>41650</v>
      </c>
      <c r="E209" s="367">
        <v>44980</v>
      </c>
      <c r="F209" s="366"/>
      <c r="G209" s="367"/>
      <c r="H209" s="367"/>
      <c r="I209" s="366"/>
      <c r="J209" s="368" t="s">
        <v>466</v>
      </c>
      <c r="K209" s="368"/>
      <c r="L209" s="368"/>
      <c r="M209" s="368"/>
      <c r="N209" s="368"/>
      <c r="O209" s="366"/>
      <c r="P209" s="368"/>
      <c r="Q209" s="366"/>
      <c r="R209" s="368"/>
      <c r="S209" s="366"/>
      <c r="T209" s="368"/>
      <c r="U209" s="366"/>
      <c r="V209" s="368"/>
      <c r="W209" s="368">
        <f t="shared" ref="W209:W218" si="29">B209</f>
        <v>245</v>
      </c>
      <c r="X209" s="372">
        <f t="shared" ref="X209:X218" si="30">D209</f>
        <v>41650</v>
      </c>
    </row>
    <row r="210" spans="1:24" s="369" customFormat="1" ht="21" x14ac:dyDescent="0.25">
      <c r="A210" s="364"/>
      <c r="B210" s="365">
        <v>8</v>
      </c>
      <c r="C210" s="366">
        <v>230</v>
      </c>
      <c r="D210" s="366">
        <f t="shared" si="28"/>
        <v>1840</v>
      </c>
      <c r="E210" s="367">
        <v>44980</v>
      </c>
      <c r="F210" s="366"/>
      <c r="G210" s="367"/>
      <c r="H210" s="367"/>
      <c r="I210" s="366"/>
      <c r="J210" s="368" t="s">
        <v>38</v>
      </c>
      <c r="K210" s="368"/>
      <c r="L210" s="368"/>
      <c r="M210" s="368"/>
      <c r="N210" s="368"/>
      <c r="O210" s="366"/>
      <c r="P210" s="368"/>
      <c r="Q210" s="366"/>
      <c r="R210" s="368"/>
      <c r="S210" s="366"/>
      <c r="T210" s="368"/>
      <c r="U210" s="366"/>
      <c r="V210" s="368"/>
      <c r="W210" s="368">
        <f t="shared" si="29"/>
        <v>8</v>
      </c>
      <c r="X210" s="372">
        <f t="shared" si="30"/>
        <v>1840</v>
      </c>
    </row>
    <row r="211" spans="1:24" s="369" customFormat="1" ht="21" x14ac:dyDescent="0.25">
      <c r="A211" s="364"/>
      <c r="B211" s="365">
        <v>55</v>
      </c>
      <c r="C211" s="366">
        <v>200</v>
      </c>
      <c r="D211" s="366">
        <f t="shared" si="28"/>
        <v>11000</v>
      </c>
      <c r="E211" s="367">
        <v>44982</v>
      </c>
      <c r="F211" s="366"/>
      <c r="G211" s="367"/>
      <c r="H211" s="367"/>
      <c r="I211" s="366" t="s">
        <v>484</v>
      </c>
      <c r="J211" s="368" t="s">
        <v>485</v>
      </c>
      <c r="K211" s="368"/>
      <c r="L211" s="368"/>
      <c r="M211" s="368"/>
      <c r="N211" s="368"/>
      <c r="O211" s="366"/>
      <c r="P211" s="368"/>
      <c r="Q211" s="366"/>
      <c r="R211" s="368"/>
      <c r="S211" s="366"/>
      <c r="T211" s="368"/>
      <c r="U211" s="366"/>
      <c r="V211" s="368"/>
      <c r="W211" s="368">
        <f t="shared" si="29"/>
        <v>55</v>
      </c>
      <c r="X211" s="372">
        <f t="shared" si="30"/>
        <v>11000</v>
      </c>
    </row>
    <row r="212" spans="1:24" s="369" customFormat="1" ht="21" x14ac:dyDescent="0.25">
      <c r="A212" s="364"/>
      <c r="B212" s="365">
        <v>30</v>
      </c>
      <c r="C212" s="366">
        <v>95</v>
      </c>
      <c r="D212" s="366">
        <f t="shared" si="28"/>
        <v>2850</v>
      </c>
      <c r="E212" s="367">
        <v>44982</v>
      </c>
      <c r="F212" s="366"/>
      <c r="G212" s="367"/>
      <c r="H212" s="367"/>
      <c r="I212" s="366" t="s">
        <v>371</v>
      </c>
      <c r="J212" s="368" t="s">
        <v>485</v>
      </c>
      <c r="K212" s="368"/>
      <c r="L212" s="368"/>
      <c r="M212" s="368"/>
      <c r="N212" s="368"/>
      <c r="O212" s="366"/>
      <c r="P212" s="368"/>
      <c r="Q212" s="366"/>
      <c r="R212" s="368"/>
      <c r="S212" s="366"/>
      <c r="T212" s="368"/>
      <c r="U212" s="366"/>
      <c r="V212" s="368"/>
      <c r="W212" s="368">
        <f t="shared" si="29"/>
        <v>30</v>
      </c>
      <c r="X212" s="372">
        <f t="shared" si="30"/>
        <v>2850</v>
      </c>
    </row>
    <row r="213" spans="1:24" s="369" customFormat="1" ht="21" x14ac:dyDescent="0.25">
      <c r="A213" s="364"/>
      <c r="B213" s="365">
        <v>6</v>
      </c>
      <c r="C213" s="366">
        <v>200</v>
      </c>
      <c r="D213" s="366">
        <f t="shared" si="28"/>
        <v>1200</v>
      </c>
      <c r="E213" s="367">
        <v>44983</v>
      </c>
      <c r="F213" s="366"/>
      <c r="G213" s="367"/>
      <c r="H213" s="367"/>
      <c r="I213" s="366" t="s">
        <v>467</v>
      </c>
      <c r="J213" s="368" t="s">
        <v>485</v>
      </c>
      <c r="K213" s="368"/>
      <c r="L213" s="368"/>
      <c r="M213" s="368"/>
      <c r="N213" s="368"/>
      <c r="O213" s="366"/>
      <c r="P213" s="368"/>
      <c r="Q213" s="366"/>
      <c r="R213" s="368"/>
      <c r="S213" s="366"/>
      <c r="T213" s="368"/>
      <c r="U213" s="366"/>
      <c r="V213" s="368"/>
      <c r="W213" s="368">
        <f t="shared" si="29"/>
        <v>6</v>
      </c>
      <c r="X213" s="372">
        <f t="shared" si="30"/>
        <v>1200</v>
      </c>
    </row>
    <row r="214" spans="1:24" s="369" customFormat="1" ht="21" x14ac:dyDescent="0.25">
      <c r="A214" s="364"/>
      <c r="B214" s="365">
        <v>6</v>
      </c>
      <c r="C214" s="366">
        <v>95</v>
      </c>
      <c r="D214" s="366">
        <f t="shared" si="28"/>
        <v>570</v>
      </c>
      <c r="E214" s="367">
        <v>44983</v>
      </c>
      <c r="F214" s="366"/>
      <c r="G214" s="367"/>
      <c r="H214" s="367"/>
      <c r="I214" s="366" t="s">
        <v>371</v>
      </c>
      <c r="J214" s="368" t="s">
        <v>486</v>
      </c>
      <c r="K214" s="368"/>
      <c r="L214" s="368"/>
      <c r="M214" s="368"/>
      <c r="N214" s="368"/>
      <c r="O214" s="366"/>
      <c r="P214" s="368"/>
      <c r="Q214" s="366"/>
      <c r="R214" s="368"/>
      <c r="S214" s="366"/>
      <c r="T214" s="368"/>
      <c r="U214" s="366"/>
      <c r="V214" s="368"/>
      <c r="W214" s="368">
        <f t="shared" si="29"/>
        <v>6</v>
      </c>
      <c r="X214" s="372">
        <f t="shared" si="30"/>
        <v>570</v>
      </c>
    </row>
    <row r="215" spans="1:24" s="369" customFormat="1" ht="21" x14ac:dyDescent="0.25">
      <c r="A215" s="364"/>
      <c r="B215" s="365">
        <v>260</v>
      </c>
      <c r="C215" s="366">
        <v>275</v>
      </c>
      <c r="D215" s="366">
        <f t="shared" si="28"/>
        <v>71500</v>
      </c>
      <c r="E215" s="367">
        <v>45013</v>
      </c>
      <c r="F215" s="366"/>
      <c r="G215" s="367"/>
      <c r="H215" s="367"/>
      <c r="I215" s="366" t="s">
        <v>467</v>
      </c>
      <c r="J215" s="368" t="s">
        <v>487</v>
      </c>
      <c r="K215" s="368"/>
      <c r="L215" s="368"/>
      <c r="M215" s="368"/>
      <c r="N215" s="368"/>
      <c r="O215" s="366"/>
      <c r="P215" s="368"/>
      <c r="Q215" s="366"/>
      <c r="R215" s="368"/>
      <c r="S215" s="366"/>
      <c r="T215" s="368"/>
      <c r="U215" s="366"/>
      <c r="V215" s="368"/>
      <c r="W215" s="368">
        <f t="shared" si="29"/>
        <v>260</v>
      </c>
      <c r="X215" s="372">
        <f t="shared" si="30"/>
        <v>71500</v>
      </c>
    </row>
    <row r="216" spans="1:24" s="369" customFormat="1" ht="21" x14ac:dyDescent="0.25">
      <c r="A216" s="364"/>
      <c r="B216" s="365">
        <v>135</v>
      </c>
      <c r="C216" s="366">
        <v>95</v>
      </c>
      <c r="D216" s="366">
        <f t="shared" si="28"/>
        <v>12825</v>
      </c>
      <c r="E216" s="367">
        <v>45013</v>
      </c>
      <c r="F216" s="366"/>
      <c r="G216" s="367"/>
      <c r="H216" s="367"/>
      <c r="I216" s="366" t="s">
        <v>371</v>
      </c>
      <c r="J216" s="368" t="s">
        <v>487</v>
      </c>
      <c r="K216" s="368"/>
      <c r="L216" s="368"/>
      <c r="M216" s="368"/>
      <c r="N216" s="368"/>
      <c r="O216" s="366"/>
      <c r="P216" s="368"/>
      <c r="Q216" s="366"/>
      <c r="R216" s="368"/>
      <c r="S216" s="366"/>
      <c r="T216" s="368"/>
      <c r="U216" s="366"/>
      <c r="V216" s="368"/>
      <c r="W216" s="368">
        <f t="shared" si="29"/>
        <v>135</v>
      </c>
      <c r="X216" s="372">
        <f t="shared" si="30"/>
        <v>12825</v>
      </c>
    </row>
    <row r="217" spans="1:24" s="369" customFormat="1" ht="21" x14ac:dyDescent="0.25">
      <c r="A217" s="364"/>
      <c r="B217" s="365">
        <v>45</v>
      </c>
      <c r="C217" s="366">
        <v>275</v>
      </c>
      <c r="D217" s="366">
        <f t="shared" si="28"/>
        <v>12375</v>
      </c>
      <c r="E217" s="367">
        <v>45032</v>
      </c>
      <c r="F217" s="366"/>
      <c r="G217" s="367"/>
      <c r="H217" s="367"/>
      <c r="I217" s="366" t="s">
        <v>467</v>
      </c>
      <c r="J217" s="368" t="s">
        <v>239</v>
      </c>
      <c r="K217" s="368"/>
      <c r="L217" s="368"/>
      <c r="M217" s="368"/>
      <c r="N217" s="368"/>
      <c r="O217" s="366"/>
      <c r="P217" s="368"/>
      <c r="Q217" s="366"/>
      <c r="R217" s="368"/>
      <c r="S217" s="366"/>
      <c r="T217" s="368"/>
      <c r="U217" s="366"/>
      <c r="V217" s="368"/>
      <c r="W217" s="368">
        <f t="shared" si="29"/>
        <v>45</v>
      </c>
      <c r="X217" s="372">
        <f t="shared" si="30"/>
        <v>12375</v>
      </c>
    </row>
    <row r="218" spans="1:24" s="369" customFormat="1" ht="21" x14ac:dyDescent="0.25">
      <c r="A218" s="364"/>
      <c r="B218" s="365">
        <v>25</v>
      </c>
      <c r="C218" s="366">
        <v>95</v>
      </c>
      <c r="D218" s="366">
        <f t="shared" si="28"/>
        <v>2375</v>
      </c>
      <c r="E218" s="367">
        <v>45032</v>
      </c>
      <c r="F218" s="366"/>
      <c r="G218" s="367"/>
      <c r="H218" s="367"/>
      <c r="I218" s="366" t="s">
        <v>371</v>
      </c>
      <c r="J218" s="368" t="s">
        <v>239</v>
      </c>
      <c r="K218" s="368"/>
      <c r="L218" s="368"/>
      <c r="M218" s="368"/>
      <c r="N218" s="368"/>
      <c r="O218" s="366"/>
      <c r="P218" s="368"/>
      <c r="Q218" s="366"/>
      <c r="R218" s="368"/>
      <c r="S218" s="366"/>
      <c r="T218" s="368"/>
      <c r="U218" s="366"/>
      <c r="V218" s="368"/>
      <c r="W218" s="368">
        <f t="shared" si="29"/>
        <v>25</v>
      </c>
      <c r="X218" s="372">
        <f t="shared" si="30"/>
        <v>2375</v>
      </c>
    </row>
    <row r="219" spans="1:24" s="306" customFormat="1" x14ac:dyDescent="0.25">
      <c r="A219" s="299"/>
      <c r="B219" s="300"/>
      <c r="C219" s="301"/>
      <c r="D219" s="301">
        <f t="shared" si="28"/>
        <v>0</v>
      </c>
      <c r="E219" s="302"/>
      <c r="F219" s="303"/>
      <c r="G219" s="304"/>
      <c r="H219" s="304"/>
      <c r="I219" s="301"/>
      <c r="J219" s="305"/>
      <c r="K219" s="305"/>
      <c r="L219" s="305"/>
      <c r="M219" s="305"/>
      <c r="N219" s="305"/>
      <c r="O219" s="301"/>
      <c r="P219" s="305"/>
      <c r="Q219" s="301"/>
      <c r="R219" s="305">
        <f t="shared" ref="R219:R243" si="31">B219</f>
        <v>0</v>
      </c>
      <c r="S219" s="301">
        <f t="shared" ref="S219:S243" si="32">D219</f>
        <v>0</v>
      </c>
      <c r="T219" s="305"/>
      <c r="U219" s="301"/>
      <c r="V219" s="305"/>
      <c r="W219" s="305"/>
      <c r="X219" s="311"/>
    </row>
    <row r="220" spans="1:24" s="306" customFormat="1" x14ac:dyDescent="0.25">
      <c r="A220" s="299"/>
      <c r="B220" s="300"/>
      <c r="C220" s="301"/>
      <c r="D220" s="301">
        <f t="shared" si="28"/>
        <v>0</v>
      </c>
      <c r="E220" s="302"/>
      <c r="F220" s="303"/>
      <c r="G220" s="304"/>
      <c r="H220" s="304"/>
      <c r="I220" s="301"/>
      <c r="J220" s="305"/>
      <c r="K220" s="305"/>
      <c r="L220" s="305"/>
      <c r="M220" s="305"/>
      <c r="N220" s="305"/>
      <c r="O220" s="301"/>
      <c r="P220" s="305"/>
      <c r="Q220" s="301"/>
      <c r="R220" s="305">
        <f t="shared" si="31"/>
        <v>0</v>
      </c>
      <c r="S220" s="301">
        <f t="shared" si="32"/>
        <v>0</v>
      </c>
      <c r="T220" s="305"/>
      <c r="U220" s="301"/>
      <c r="V220" s="305"/>
      <c r="W220" s="305"/>
      <c r="X220" s="311"/>
    </row>
    <row r="221" spans="1:24" s="306" customFormat="1" x14ac:dyDescent="0.25">
      <c r="A221" s="299"/>
      <c r="B221" s="300"/>
      <c r="C221" s="301"/>
      <c r="D221" s="301">
        <f t="shared" si="28"/>
        <v>0</v>
      </c>
      <c r="E221" s="302"/>
      <c r="F221" s="303"/>
      <c r="G221" s="304"/>
      <c r="H221" s="304"/>
      <c r="I221" s="301"/>
      <c r="J221" s="305"/>
      <c r="K221" s="305"/>
      <c r="L221" s="305"/>
      <c r="M221" s="305"/>
      <c r="N221" s="305"/>
      <c r="O221" s="301"/>
      <c r="P221" s="305"/>
      <c r="Q221" s="301"/>
      <c r="R221" s="305">
        <f t="shared" si="31"/>
        <v>0</v>
      </c>
      <c r="S221" s="301">
        <f t="shared" si="32"/>
        <v>0</v>
      </c>
      <c r="T221" s="305"/>
      <c r="U221" s="301"/>
      <c r="V221" s="305"/>
      <c r="W221" s="305"/>
      <c r="X221" s="311"/>
    </row>
    <row r="222" spans="1:24" s="306" customFormat="1" x14ac:dyDescent="0.25">
      <c r="A222" s="299"/>
      <c r="B222" s="300"/>
      <c r="C222" s="301"/>
      <c r="D222" s="301">
        <f t="shared" si="28"/>
        <v>0</v>
      </c>
      <c r="E222" s="302"/>
      <c r="F222" s="303"/>
      <c r="G222" s="304"/>
      <c r="H222" s="304"/>
      <c r="I222" s="301"/>
      <c r="J222" s="305"/>
      <c r="K222" s="305"/>
      <c r="L222" s="305"/>
      <c r="M222" s="305"/>
      <c r="N222" s="305"/>
      <c r="O222" s="301"/>
      <c r="P222" s="305"/>
      <c r="Q222" s="301"/>
      <c r="R222" s="305">
        <f t="shared" si="31"/>
        <v>0</v>
      </c>
      <c r="S222" s="301">
        <f t="shared" si="32"/>
        <v>0</v>
      </c>
      <c r="T222" s="305"/>
      <c r="U222" s="301"/>
      <c r="V222" s="305"/>
      <c r="W222" s="305"/>
      <c r="X222" s="311"/>
    </row>
    <row r="223" spans="1:24" s="306" customFormat="1" x14ac:dyDescent="0.25">
      <c r="A223" s="299"/>
      <c r="B223" s="300"/>
      <c r="C223" s="301"/>
      <c r="D223" s="301">
        <f t="shared" si="28"/>
        <v>0</v>
      </c>
      <c r="E223" s="302"/>
      <c r="F223" s="303"/>
      <c r="G223" s="304"/>
      <c r="H223" s="304"/>
      <c r="I223" s="301"/>
      <c r="J223" s="305"/>
      <c r="K223" s="305"/>
      <c r="L223" s="305"/>
      <c r="M223" s="305"/>
      <c r="N223" s="305"/>
      <c r="O223" s="301"/>
      <c r="P223" s="305"/>
      <c r="Q223" s="301"/>
      <c r="R223" s="305">
        <f t="shared" si="31"/>
        <v>0</v>
      </c>
      <c r="S223" s="301">
        <f t="shared" si="32"/>
        <v>0</v>
      </c>
      <c r="T223" s="305"/>
      <c r="U223" s="301"/>
      <c r="V223" s="305"/>
      <c r="W223" s="305"/>
      <c r="X223" s="311"/>
    </row>
    <row r="224" spans="1:24" s="306" customFormat="1" x14ac:dyDescent="0.25">
      <c r="A224" s="299"/>
      <c r="B224" s="300"/>
      <c r="C224" s="301"/>
      <c r="D224" s="301">
        <f t="shared" si="28"/>
        <v>0</v>
      </c>
      <c r="E224" s="302"/>
      <c r="F224" s="303"/>
      <c r="G224" s="304"/>
      <c r="H224" s="304"/>
      <c r="I224" s="301"/>
      <c r="J224" s="305"/>
      <c r="K224" s="305"/>
      <c r="L224" s="305"/>
      <c r="M224" s="305"/>
      <c r="N224" s="305"/>
      <c r="O224" s="301"/>
      <c r="P224" s="305"/>
      <c r="Q224" s="301"/>
      <c r="R224" s="305">
        <f t="shared" si="31"/>
        <v>0</v>
      </c>
      <c r="S224" s="301">
        <f t="shared" si="32"/>
        <v>0</v>
      </c>
      <c r="T224" s="305"/>
      <c r="U224" s="301"/>
      <c r="V224" s="305"/>
      <c r="W224" s="305"/>
      <c r="X224" s="311"/>
    </row>
    <row r="225" spans="1:24" s="306" customFormat="1" x14ac:dyDescent="0.25">
      <c r="A225" s="299"/>
      <c r="B225" s="300"/>
      <c r="C225" s="301"/>
      <c r="D225" s="301">
        <f t="shared" si="28"/>
        <v>0</v>
      </c>
      <c r="E225" s="302"/>
      <c r="F225" s="303"/>
      <c r="G225" s="304"/>
      <c r="H225" s="304"/>
      <c r="I225" s="301"/>
      <c r="J225" s="305"/>
      <c r="K225" s="305"/>
      <c r="L225" s="305"/>
      <c r="M225" s="305"/>
      <c r="N225" s="305"/>
      <c r="O225" s="301"/>
      <c r="P225" s="305"/>
      <c r="Q225" s="301"/>
      <c r="R225" s="305">
        <f t="shared" si="31"/>
        <v>0</v>
      </c>
      <c r="S225" s="301">
        <f t="shared" si="32"/>
        <v>0</v>
      </c>
      <c r="T225" s="305"/>
      <c r="U225" s="301"/>
      <c r="V225" s="305"/>
      <c r="W225" s="305"/>
      <c r="X225" s="311"/>
    </row>
    <row r="226" spans="1:24" s="306" customFormat="1" x14ac:dyDescent="0.25">
      <c r="A226" s="299"/>
      <c r="B226" s="300"/>
      <c r="C226" s="301"/>
      <c r="D226" s="301">
        <f t="shared" si="28"/>
        <v>0</v>
      </c>
      <c r="E226" s="302"/>
      <c r="F226" s="303"/>
      <c r="G226" s="304"/>
      <c r="H226" s="304"/>
      <c r="I226" s="301"/>
      <c r="J226" s="305"/>
      <c r="K226" s="305"/>
      <c r="L226" s="305"/>
      <c r="M226" s="305"/>
      <c r="N226" s="305"/>
      <c r="O226" s="301"/>
      <c r="P226" s="305"/>
      <c r="Q226" s="301"/>
      <c r="R226" s="305">
        <f t="shared" si="31"/>
        <v>0</v>
      </c>
      <c r="S226" s="301">
        <f t="shared" si="32"/>
        <v>0</v>
      </c>
      <c r="T226" s="305"/>
      <c r="U226" s="301"/>
      <c r="V226" s="305"/>
      <c r="W226" s="305"/>
      <c r="X226" s="311"/>
    </row>
    <row r="227" spans="1:24" s="306" customFormat="1" x14ac:dyDescent="0.25">
      <c r="A227" s="299"/>
      <c r="B227" s="300"/>
      <c r="C227" s="301"/>
      <c r="D227" s="301">
        <f t="shared" si="28"/>
        <v>0</v>
      </c>
      <c r="E227" s="302"/>
      <c r="F227" s="303"/>
      <c r="G227" s="304"/>
      <c r="H227" s="304"/>
      <c r="I227" s="301"/>
      <c r="J227" s="305"/>
      <c r="K227" s="305"/>
      <c r="L227" s="305"/>
      <c r="M227" s="305"/>
      <c r="N227" s="305"/>
      <c r="O227" s="301"/>
      <c r="P227" s="305"/>
      <c r="Q227" s="301"/>
      <c r="R227" s="305">
        <f t="shared" si="31"/>
        <v>0</v>
      </c>
      <c r="S227" s="301">
        <f t="shared" si="32"/>
        <v>0</v>
      </c>
      <c r="T227" s="305"/>
      <c r="U227" s="301"/>
      <c r="V227" s="305"/>
      <c r="W227" s="305"/>
      <c r="X227" s="311"/>
    </row>
    <row r="228" spans="1:24" s="306" customFormat="1" x14ac:dyDescent="0.25">
      <c r="A228" s="299"/>
      <c r="B228" s="300"/>
      <c r="C228" s="301"/>
      <c r="D228" s="301">
        <f t="shared" si="28"/>
        <v>0</v>
      </c>
      <c r="E228" s="302"/>
      <c r="F228" s="303"/>
      <c r="G228" s="304"/>
      <c r="H228" s="304"/>
      <c r="I228" s="301"/>
      <c r="J228" s="305"/>
      <c r="K228" s="305"/>
      <c r="L228" s="305"/>
      <c r="M228" s="305"/>
      <c r="N228" s="305"/>
      <c r="O228" s="301"/>
      <c r="P228" s="305"/>
      <c r="Q228" s="301"/>
      <c r="R228" s="305">
        <f t="shared" si="31"/>
        <v>0</v>
      </c>
      <c r="S228" s="301">
        <f t="shared" si="32"/>
        <v>0</v>
      </c>
      <c r="T228" s="305"/>
      <c r="U228" s="301"/>
      <c r="V228" s="305"/>
      <c r="W228" s="305"/>
      <c r="X228" s="311"/>
    </row>
    <row r="229" spans="1:24" s="306" customFormat="1" x14ac:dyDescent="0.25">
      <c r="A229" s="299"/>
      <c r="B229" s="300"/>
      <c r="C229" s="301"/>
      <c r="D229" s="301">
        <f t="shared" si="28"/>
        <v>0</v>
      </c>
      <c r="E229" s="302"/>
      <c r="F229" s="303"/>
      <c r="G229" s="304"/>
      <c r="H229" s="304"/>
      <c r="I229" s="301"/>
      <c r="J229" s="305"/>
      <c r="K229" s="305"/>
      <c r="L229" s="305"/>
      <c r="M229" s="305"/>
      <c r="N229" s="305"/>
      <c r="O229" s="301"/>
      <c r="P229" s="305"/>
      <c r="Q229" s="301"/>
      <c r="R229" s="305">
        <f t="shared" si="31"/>
        <v>0</v>
      </c>
      <c r="S229" s="301">
        <f t="shared" si="32"/>
        <v>0</v>
      </c>
      <c r="T229" s="305"/>
      <c r="U229" s="301"/>
      <c r="V229" s="305"/>
      <c r="W229" s="305"/>
      <c r="X229" s="311"/>
    </row>
    <row r="230" spans="1:24" s="306" customFormat="1" x14ac:dyDescent="0.25">
      <c r="A230" s="299"/>
      <c r="B230" s="300"/>
      <c r="C230" s="301"/>
      <c r="D230" s="301">
        <f t="shared" si="28"/>
        <v>0</v>
      </c>
      <c r="E230" s="302"/>
      <c r="F230" s="303"/>
      <c r="G230" s="304"/>
      <c r="H230" s="304"/>
      <c r="I230" s="301"/>
      <c r="J230" s="305"/>
      <c r="K230" s="305"/>
      <c r="L230" s="305"/>
      <c r="M230" s="305"/>
      <c r="N230" s="305"/>
      <c r="O230" s="301"/>
      <c r="P230" s="305"/>
      <c r="Q230" s="301"/>
      <c r="R230" s="305">
        <f t="shared" si="31"/>
        <v>0</v>
      </c>
      <c r="S230" s="301">
        <f t="shared" si="32"/>
        <v>0</v>
      </c>
      <c r="T230" s="305"/>
      <c r="U230" s="301"/>
      <c r="V230" s="305"/>
      <c r="W230" s="305"/>
      <c r="X230" s="311"/>
    </row>
    <row r="231" spans="1:24" s="306" customFormat="1" x14ac:dyDescent="0.25">
      <c r="A231" s="299"/>
      <c r="B231" s="300"/>
      <c r="C231" s="301"/>
      <c r="D231" s="301">
        <f t="shared" si="28"/>
        <v>0</v>
      </c>
      <c r="E231" s="302"/>
      <c r="F231" s="303"/>
      <c r="G231" s="304"/>
      <c r="H231" s="304"/>
      <c r="I231" s="301"/>
      <c r="J231" s="305"/>
      <c r="K231" s="305"/>
      <c r="L231" s="305"/>
      <c r="M231" s="305"/>
      <c r="N231" s="305"/>
      <c r="O231" s="301"/>
      <c r="P231" s="305"/>
      <c r="Q231" s="301"/>
      <c r="R231" s="305">
        <f t="shared" si="31"/>
        <v>0</v>
      </c>
      <c r="S231" s="301">
        <f t="shared" si="32"/>
        <v>0</v>
      </c>
      <c r="T231" s="305"/>
      <c r="U231" s="301"/>
      <c r="V231" s="305"/>
      <c r="W231" s="305"/>
      <c r="X231" s="311"/>
    </row>
    <row r="232" spans="1:24" s="306" customFormat="1" x14ac:dyDescent="0.25">
      <c r="A232" s="299"/>
      <c r="B232" s="300"/>
      <c r="C232" s="301"/>
      <c r="D232" s="301">
        <f t="shared" si="28"/>
        <v>0</v>
      </c>
      <c r="E232" s="302"/>
      <c r="F232" s="303"/>
      <c r="G232" s="304"/>
      <c r="H232" s="304"/>
      <c r="I232" s="301"/>
      <c r="J232" s="305"/>
      <c r="K232" s="305"/>
      <c r="L232" s="305"/>
      <c r="M232" s="305"/>
      <c r="N232" s="305"/>
      <c r="O232" s="301"/>
      <c r="P232" s="305"/>
      <c r="Q232" s="301"/>
      <c r="R232" s="305">
        <f t="shared" si="31"/>
        <v>0</v>
      </c>
      <c r="S232" s="301">
        <f t="shared" si="32"/>
        <v>0</v>
      </c>
      <c r="T232" s="305"/>
      <c r="U232" s="301"/>
      <c r="V232" s="305"/>
      <c r="W232" s="305"/>
      <c r="X232" s="311"/>
    </row>
    <row r="233" spans="1:24" s="306" customFormat="1" x14ac:dyDescent="0.25">
      <c r="A233" s="299"/>
      <c r="B233" s="300"/>
      <c r="C233" s="301"/>
      <c r="D233" s="301">
        <f t="shared" si="28"/>
        <v>0</v>
      </c>
      <c r="E233" s="302"/>
      <c r="F233" s="303"/>
      <c r="G233" s="304"/>
      <c r="H233" s="304"/>
      <c r="I233" s="301"/>
      <c r="J233" s="305"/>
      <c r="K233" s="305"/>
      <c r="L233" s="305"/>
      <c r="M233" s="305"/>
      <c r="N233" s="305"/>
      <c r="O233" s="301"/>
      <c r="P233" s="305"/>
      <c r="Q233" s="301"/>
      <c r="R233" s="305">
        <f t="shared" si="31"/>
        <v>0</v>
      </c>
      <c r="S233" s="301">
        <f t="shared" si="32"/>
        <v>0</v>
      </c>
      <c r="T233" s="305"/>
      <c r="U233" s="301"/>
      <c r="V233" s="305"/>
      <c r="W233" s="305"/>
      <c r="X233" s="311"/>
    </row>
    <row r="234" spans="1:24" s="306" customFormat="1" x14ac:dyDescent="0.25">
      <c r="A234" s="299"/>
      <c r="B234" s="300"/>
      <c r="C234" s="301"/>
      <c r="D234" s="301">
        <f t="shared" si="28"/>
        <v>0</v>
      </c>
      <c r="E234" s="302"/>
      <c r="F234" s="303"/>
      <c r="G234" s="304"/>
      <c r="H234" s="304"/>
      <c r="I234" s="301"/>
      <c r="J234" s="305"/>
      <c r="K234" s="305"/>
      <c r="L234" s="305"/>
      <c r="M234" s="305"/>
      <c r="N234" s="305"/>
      <c r="O234" s="301"/>
      <c r="P234" s="305"/>
      <c r="Q234" s="301"/>
      <c r="R234" s="305">
        <f t="shared" si="31"/>
        <v>0</v>
      </c>
      <c r="S234" s="301">
        <f t="shared" si="32"/>
        <v>0</v>
      </c>
      <c r="T234" s="305"/>
      <c r="U234" s="301"/>
      <c r="V234" s="305"/>
      <c r="W234" s="305"/>
      <c r="X234" s="311"/>
    </row>
    <row r="235" spans="1:24" s="306" customFormat="1" x14ac:dyDescent="0.25">
      <c r="A235" s="299"/>
      <c r="B235" s="300"/>
      <c r="C235" s="301"/>
      <c r="D235" s="301">
        <f t="shared" si="28"/>
        <v>0</v>
      </c>
      <c r="E235" s="302"/>
      <c r="F235" s="303"/>
      <c r="G235" s="304"/>
      <c r="H235" s="304"/>
      <c r="I235" s="301"/>
      <c r="J235" s="305"/>
      <c r="K235" s="305"/>
      <c r="L235" s="305"/>
      <c r="M235" s="305"/>
      <c r="N235" s="305"/>
      <c r="O235" s="301"/>
      <c r="P235" s="305"/>
      <c r="Q235" s="301"/>
      <c r="R235" s="305">
        <f t="shared" si="31"/>
        <v>0</v>
      </c>
      <c r="S235" s="301">
        <f t="shared" si="32"/>
        <v>0</v>
      </c>
      <c r="T235" s="305"/>
      <c r="U235" s="301"/>
      <c r="V235" s="305"/>
      <c r="W235" s="305"/>
      <c r="X235" s="311"/>
    </row>
    <row r="236" spans="1:24" s="306" customFormat="1" x14ac:dyDescent="0.25">
      <c r="A236" s="299"/>
      <c r="B236" s="300"/>
      <c r="C236" s="301"/>
      <c r="D236" s="301">
        <f t="shared" si="28"/>
        <v>0</v>
      </c>
      <c r="E236" s="302"/>
      <c r="F236" s="303"/>
      <c r="G236" s="304"/>
      <c r="H236" s="304"/>
      <c r="I236" s="301"/>
      <c r="J236" s="305"/>
      <c r="K236" s="305"/>
      <c r="L236" s="305"/>
      <c r="M236" s="305"/>
      <c r="N236" s="305"/>
      <c r="O236" s="301"/>
      <c r="P236" s="305"/>
      <c r="Q236" s="301"/>
      <c r="R236" s="305">
        <f t="shared" si="31"/>
        <v>0</v>
      </c>
      <c r="S236" s="301">
        <f t="shared" si="32"/>
        <v>0</v>
      </c>
      <c r="T236" s="305"/>
      <c r="U236" s="301"/>
      <c r="V236" s="305"/>
      <c r="W236" s="305"/>
      <c r="X236" s="311"/>
    </row>
    <row r="237" spans="1:24" s="306" customFormat="1" x14ac:dyDescent="0.25">
      <c r="A237" s="299"/>
      <c r="B237" s="300"/>
      <c r="C237" s="301"/>
      <c r="D237" s="301">
        <f t="shared" si="28"/>
        <v>0</v>
      </c>
      <c r="E237" s="302"/>
      <c r="F237" s="303"/>
      <c r="G237" s="304"/>
      <c r="H237" s="304"/>
      <c r="I237" s="301"/>
      <c r="J237" s="305"/>
      <c r="K237" s="305"/>
      <c r="L237" s="305"/>
      <c r="M237" s="305"/>
      <c r="N237" s="305"/>
      <c r="O237" s="301"/>
      <c r="P237" s="305"/>
      <c r="Q237" s="301"/>
      <c r="R237" s="305">
        <f t="shared" si="31"/>
        <v>0</v>
      </c>
      <c r="S237" s="301">
        <f t="shared" si="32"/>
        <v>0</v>
      </c>
      <c r="T237" s="305"/>
      <c r="U237" s="301"/>
      <c r="V237" s="305"/>
      <c r="W237" s="305"/>
      <c r="X237" s="311"/>
    </row>
    <row r="238" spans="1:24" s="306" customFormat="1" x14ac:dyDescent="0.25">
      <c r="A238" s="299"/>
      <c r="B238" s="300"/>
      <c r="C238" s="301"/>
      <c r="D238" s="301">
        <f t="shared" si="28"/>
        <v>0</v>
      </c>
      <c r="E238" s="302"/>
      <c r="F238" s="303"/>
      <c r="G238" s="304"/>
      <c r="H238" s="304"/>
      <c r="I238" s="301"/>
      <c r="J238" s="305"/>
      <c r="K238" s="305"/>
      <c r="L238" s="305"/>
      <c r="M238" s="305"/>
      <c r="N238" s="305"/>
      <c r="O238" s="301"/>
      <c r="P238" s="305"/>
      <c r="Q238" s="301"/>
      <c r="R238" s="305">
        <f t="shared" si="31"/>
        <v>0</v>
      </c>
      <c r="S238" s="301">
        <f t="shared" si="32"/>
        <v>0</v>
      </c>
      <c r="T238" s="305"/>
      <c r="U238" s="301"/>
      <c r="V238" s="305"/>
      <c r="W238" s="305"/>
      <c r="X238" s="311"/>
    </row>
    <row r="239" spans="1:24" s="306" customFormat="1" x14ac:dyDescent="0.25">
      <c r="A239" s="299"/>
      <c r="B239" s="300"/>
      <c r="C239" s="301"/>
      <c r="D239" s="301">
        <f t="shared" si="28"/>
        <v>0</v>
      </c>
      <c r="E239" s="302"/>
      <c r="F239" s="303"/>
      <c r="G239" s="304"/>
      <c r="H239" s="304"/>
      <c r="I239" s="301"/>
      <c r="J239" s="305"/>
      <c r="K239" s="305"/>
      <c r="L239" s="305"/>
      <c r="M239" s="305"/>
      <c r="N239" s="305"/>
      <c r="O239" s="301"/>
      <c r="P239" s="305"/>
      <c r="Q239" s="301"/>
      <c r="R239" s="305">
        <f t="shared" si="31"/>
        <v>0</v>
      </c>
      <c r="S239" s="301">
        <f t="shared" si="32"/>
        <v>0</v>
      </c>
      <c r="T239" s="305"/>
      <c r="U239" s="301"/>
      <c r="V239" s="305"/>
      <c r="W239" s="305"/>
      <c r="X239" s="311"/>
    </row>
    <row r="240" spans="1:24" s="306" customFormat="1" x14ac:dyDescent="0.25">
      <c r="A240" s="299"/>
      <c r="B240" s="300"/>
      <c r="C240" s="301"/>
      <c r="D240" s="301">
        <f t="shared" si="28"/>
        <v>0</v>
      </c>
      <c r="E240" s="302"/>
      <c r="F240" s="303"/>
      <c r="G240" s="304"/>
      <c r="H240" s="304"/>
      <c r="I240" s="301"/>
      <c r="J240" s="305"/>
      <c r="K240" s="305"/>
      <c r="L240" s="305"/>
      <c r="M240" s="305"/>
      <c r="N240" s="305"/>
      <c r="O240" s="301"/>
      <c r="P240" s="305"/>
      <c r="Q240" s="301"/>
      <c r="R240" s="305">
        <f t="shared" si="31"/>
        <v>0</v>
      </c>
      <c r="S240" s="301">
        <f t="shared" si="32"/>
        <v>0</v>
      </c>
      <c r="T240" s="305"/>
      <c r="U240" s="301"/>
      <c r="V240" s="305"/>
      <c r="W240" s="305"/>
      <c r="X240" s="311"/>
    </row>
    <row r="241" spans="1:24" s="306" customFormat="1" x14ac:dyDescent="0.25">
      <c r="A241" s="299"/>
      <c r="B241" s="300"/>
      <c r="C241" s="301"/>
      <c r="D241" s="301">
        <f t="shared" si="28"/>
        <v>0</v>
      </c>
      <c r="E241" s="302"/>
      <c r="F241" s="303"/>
      <c r="G241" s="304"/>
      <c r="H241" s="304"/>
      <c r="I241" s="301"/>
      <c r="J241" s="305"/>
      <c r="K241" s="305"/>
      <c r="L241" s="305"/>
      <c r="M241" s="305"/>
      <c r="N241" s="305"/>
      <c r="O241" s="301"/>
      <c r="P241" s="305"/>
      <c r="Q241" s="301"/>
      <c r="R241" s="305">
        <f t="shared" si="31"/>
        <v>0</v>
      </c>
      <c r="S241" s="301">
        <f t="shared" si="32"/>
        <v>0</v>
      </c>
      <c r="T241" s="305"/>
      <c r="U241" s="301"/>
      <c r="V241" s="305"/>
      <c r="W241" s="305"/>
      <c r="X241" s="311"/>
    </row>
    <row r="242" spans="1:24" s="306" customFormat="1" x14ac:dyDescent="0.25">
      <c r="A242" s="299"/>
      <c r="B242" s="300"/>
      <c r="C242" s="301"/>
      <c r="D242" s="301">
        <f t="shared" si="28"/>
        <v>0</v>
      </c>
      <c r="E242" s="302"/>
      <c r="F242" s="303"/>
      <c r="G242" s="304"/>
      <c r="H242" s="304"/>
      <c r="I242" s="301"/>
      <c r="J242" s="305"/>
      <c r="K242" s="305"/>
      <c r="L242" s="305"/>
      <c r="M242" s="305"/>
      <c r="N242" s="305"/>
      <c r="O242" s="301"/>
      <c r="P242" s="305"/>
      <c r="Q242" s="301"/>
      <c r="R242" s="305">
        <f t="shared" si="31"/>
        <v>0</v>
      </c>
      <c r="S242" s="301">
        <f t="shared" si="32"/>
        <v>0</v>
      </c>
      <c r="T242" s="305"/>
      <c r="U242" s="301"/>
      <c r="V242" s="305"/>
      <c r="W242" s="305"/>
      <c r="X242" s="311"/>
    </row>
    <row r="243" spans="1:24" s="306" customFormat="1" x14ac:dyDescent="0.25">
      <c r="A243" s="299"/>
      <c r="B243" s="300"/>
      <c r="C243" s="301"/>
      <c r="D243" s="301">
        <f t="shared" si="28"/>
        <v>0</v>
      </c>
      <c r="E243" s="302"/>
      <c r="F243" s="303"/>
      <c r="G243" s="304"/>
      <c r="H243" s="304"/>
      <c r="I243" s="301"/>
      <c r="J243" s="305"/>
      <c r="K243" s="305"/>
      <c r="L243" s="305"/>
      <c r="M243" s="305"/>
      <c r="N243" s="305"/>
      <c r="O243" s="301"/>
      <c r="P243" s="305"/>
      <c r="Q243" s="301"/>
      <c r="R243" s="305">
        <f t="shared" si="31"/>
        <v>0</v>
      </c>
      <c r="S243" s="301">
        <f t="shared" si="32"/>
        <v>0</v>
      </c>
      <c r="T243" s="305"/>
      <c r="U243" s="301"/>
      <c r="V243" s="305"/>
      <c r="W243" s="305"/>
      <c r="X243" s="311"/>
    </row>
    <row r="244" spans="1:24" s="285" customFormat="1" x14ac:dyDescent="0.25">
      <c r="A244" s="284">
        <v>133</v>
      </c>
      <c r="B244" s="279"/>
      <c r="C244" s="202"/>
      <c r="D244" s="202">
        <f t="shared" si="3"/>
        <v>0</v>
      </c>
      <c r="E244" s="280"/>
      <c r="F244" s="281"/>
      <c r="G244" s="282"/>
      <c r="H244" s="282"/>
      <c r="I244" s="202"/>
      <c r="J244" s="283"/>
      <c r="K244" s="283"/>
      <c r="L244" s="283"/>
      <c r="M244" s="283"/>
      <c r="N244" s="283"/>
      <c r="O244" s="202"/>
      <c r="P244" s="283"/>
      <c r="Q244" s="202"/>
      <c r="R244" s="283">
        <f t="shared" si="21"/>
        <v>0</v>
      </c>
      <c r="S244" s="202">
        <f t="shared" si="20"/>
        <v>0</v>
      </c>
      <c r="T244" s="283"/>
      <c r="U244" s="202"/>
      <c r="V244" s="283"/>
      <c r="W244" s="283"/>
      <c r="X244" s="310"/>
    </row>
    <row r="245" spans="1:24" x14ac:dyDescent="0.25">
      <c r="A245" s="292">
        <v>134</v>
      </c>
      <c r="B245" s="112">
        <v>20</v>
      </c>
      <c r="C245" s="293">
        <v>250</v>
      </c>
      <c r="D245" s="293">
        <f t="shared" si="3"/>
        <v>5000</v>
      </c>
      <c r="E245" s="14">
        <v>44803</v>
      </c>
      <c r="F245" s="117"/>
      <c r="G245" s="118"/>
      <c r="H245" s="118"/>
      <c r="I245" s="293" t="s">
        <v>372</v>
      </c>
      <c r="J245" s="113" t="s">
        <v>236</v>
      </c>
      <c r="K245" s="16"/>
      <c r="L245" s="16"/>
      <c r="M245" s="16"/>
      <c r="N245" s="16"/>
      <c r="O245" s="293"/>
      <c r="P245" s="16"/>
      <c r="Q245" s="293"/>
      <c r="R245" s="16"/>
      <c r="S245" s="237"/>
      <c r="T245" s="113">
        <f t="shared" ref="T245:T257" si="33">B245</f>
        <v>20</v>
      </c>
      <c r="U245" s="333">
        <f t="shared" ref="U245:U257" si="34">D245</f>
        <v>5000</v>
      </c>
      <c r="V245" s="16"/>
      <c r="W245" s="113"/>
      <c r="X245" s="312"/>
    </row>
    <row r="246" spans="1:24" x14ac:dyDescent="0.25">
      <c r="A246" s="292">
        <v>135</v>
      </c>
      <c r="B246" s="112">
        <v>20</v>
      </c>
      <c r="C246" s="293">
        <v>95</v>
      </c>
      <c r="D246" s="293">
        <f t="shared" si="3"/>
        <v>1900</v>
      </c>
      <c r="E246" s="14">
        <v>44803</v>
      </c>
      <c r="F246" s="117"/>
      <c r="G246" s="118"/>
      <c r="H246" s="118"/>
      <c r="I246" s="293" t="s">
        <v>371</v>
      </c>
      <c r="J246" s="113" t="s">
        <v>236</v>
      </c>
      <c r="K246" s="16"/>
      <c r="L246" s="16"/>
      <c r="M246" s="16"/>
      <c r="N246" s="16"/>
      <c r="O246" s="293"/>
      <c r="P246" s="16"/>
      <c r="Q246" s="293"/>
      <c r="R246" s="16"/>
      <c r="S246" s="237"/>
      <c r="T246" s="113">
        <f t="shared" si="33"/>
        <v>20</v>
      </c>
      <c r="U246" s="333">
        <f t="shared" si="34"/>
        <v>1900</v>
      </c>
      <c r="V246" s="16"/>
      <c r="W246" s="113"/>
      <c r="X246" s="312"/>
    </row>
    <row r="247" spans="1:24" x14ac:dyDescent="0.25">
      <c r="A247" s="292">
        <v>136</v>
      </c>
      <c r="B247" s="112">
        <v>10</v>
      </c>
      <c r="C247" s="293">
        <v>275</v>
      </c>
      <c r="D247" s="293">
        <f t="shared" si="3"/>
        <v>2750</v>
      </c>
      <c r="E247" s="14">
        <v>44847</v>
      </c>
      <c r="F247" s="117"/>
      <c r="G247" s="118"/>
      <c r="H247" s="118"/>
      <c r="I247" s="293" t="s">
        <v>374</v>
      </c>
      <c r="J247" s="113" t="s">
        <v>236</v>
      </c>
      <c r="K247" s="16"/>
      <c r="L247" s="16"/>
      <c r="M247" s="16"/>
      <c r="N247" s="16"/>
      <c r="O247" s="293"/>
      <c r="P247" s="16"/>
      <c r="Q247" s="293"/>
      <c r="R247" s="16"/>
      <c r="S247" s="237"/>
      <c r="T247" s="113">
        <f t="shared" si="33"/>
        <v>10</v>
      </c>
      <c r="U247" s="333">
        <f t="shared" si="34"/>
        <v>2750</v>
      </c>
      <c r="V247" s="16"/>
      <c r="W247" s="113"/>
      <c r="X247" s="312"/>
    </row>
    <row r="248" spans="1:24" x14ac:dyDescent="0.25">
      <c r="A248" s="292">
        <v>137</v>
      </c>
      <c r="B248" s="112">
        <v>10</v>
      </c>
      <c r="C248" s="293">
        <v>95</v>
      </c>
      <c r="D248" s="293">
        <f t="shared" si="3"/>
        <v>950</v>
      </c>
      <c r="E248" s="14">
        <v>44847</v>
      </c>
      <c r="F248" s="117"/>
      <c r="G248" s="118"/>
      <c r="H248" s="118"/>
      <c r="I248" s="293" t="s">
        <v>371</v>
      </c>
      <c r="J248" s="113" t="s">
        <v>236</v>
      </c>
      <c r="K248" s="16"/>
      <c r="L248" s="16"/>
      <c r="M248" s="16"/>
      <c r="N248" s="16"/>
      <c r="O248" s="293"/>
      <c r="P248" s="16"/>
      <c r="Q248" s="293"/>
      <c r="R248" s="16"/>
      <c r="S248" s="237"/>
      <c r="T248" s="113">
        <f t="shared" si="33"/>
        <v>10</v>
      </c>
      <c r="U248" s="333">
        <f t="shared" si="34"/>
        <v>950</v>
      </c>
      <c r="V248" s="16"/>
      <c r="W248" s="113"/>
      <c r="X248" s="312"/>
    </row>
    <row r="249" spans="1:24" x14ac:dyDescent="0.25">
      <c r="A249" s="292">
        <v>138</v>
      </c>
      <c r="B249" s="112">
        <v>40</v>
      </c>
      <c r="C249" s="293">
        <v>250</v>
      </c>
      <c r="D249" s="293">
        <f t="shared" si="3"/>
        <v>10000</v>
      </c>
      <c r="E249" s="14">
        <v>44872</v>
      </c>
      <c r="F249" s="117"/>
      <c r="G249" s="118"/>
      <c r="H249" s="118"/>
      <c r="I249" s="293" t="s">
        <v>372</v>
      </c>
      <c r="J249" s="113" t="s">
        <v>236</v>
      </c>
      <c r="K249" s="16"/>
      <c r="L249" s="16"/>
      <c r="M249" s="16"/>
      <c r="N249" s="16"/>
      <c r="O249" s="293"/>
      <c r="P249" s="16"/>
      <c r="Q249" s="293"/>
      <c r="R249" s="16"/>
      <c r="S249" s="237"/>
      <c r="T249" s="113">
        <f t="shared" si="33"/>
        <v>40</v>
      </c>
      <c r="U249" s="333">
        <f t="shared" si="34"/>
        <v>10000</v>
      </c>
      <c r="V249" s="16"/>
      <c r="W249" s="113"/>
      <c r="X249" s="312"/>
    </row>
    <row r="250" spans="1:24" x14ac:dyDescent="0.25">
      <c r="A250" s="292">
        <v>139</v>
      </c>
      <c r="B250" s="112">
        <v>30</v>
      </c>
      <c r="C250" s="293">
        <v>95</v>
      </c>
      <c r="D250" s="293">
        <f t="shared" si="3"/>
        <v>2850</v>
      </c>
      <c r="E250" s="14">
        <v>44872</v>
      </c>
      <c r="F250" s="117"/>
      <c r="G250" s="118"/>
      <c r="H250" s="118"/>
      <c r="I250" s="293" t="s">
        <v>371</v>
      </c>
      <c r="J250" s="113" t="s">
        <v>236</v>
      </c>
      <c r="K250" s="16"/>
      <c r="L250" s="16"/>
      <c r="M250" s="16"/>
      <c r="N250" s="16"/>
      <c r="O250" s="293"/>
      <c r="P250" s="16"/>
      <c r="Q250" s="293"/>
      <c r="R250" s="16"/>
      <c r="S250" s="237"/>
      <c r="T250" s="113">
        <f t="shared" si="33"/>
        <v>30</v>
      </c>
      <c r="U250" s="333">
        <f t="shared" si="34"/>
        <v>2850</v>
      </c>
      <c r="V250" s="16"/>
      <c r="W250" s="113"/>
      <c r="X250" s="312"/>
    </row>
    <row r="251" spans="1:24" x14ac:dyDescent="0.25">
      <c r="A251" s="292">
        <v>140</v>
      </c>
      <c r="B251" s="112"/>
      <c r="C251" s="293"/>
      <c r="D251" s="293">
        <f t="shared" si="3"/>
        <v>0</v>
      </c>
      <c r="E251" s="14"/>
      <c r="F251" s="117"/>
      <c r="G251" s="118"/>
      <c r="H251" s="118"/>
      <c r="I251" s="293"/>
      <c r="J251" s="113"/>
      <c r="K251" s="16"/>
      <c r="L251" s="16"/>
      <c r="M251" s="16"/>
      <c r="N251" s="16"/>
      <c r="O251" s="293"/>
      <c r="P251" s="16"/>
      <c r="Q251" s="293"/>
      <c r="R251" s="16"/>
      <c r="S251" s="237"/>
      <c r="T251" s="113">
        <f t="shared" si="33"/>
        <v>0</v>
      </c>
      <c r="U251" s="333">
        <f t="shared" si="34"/>
        <v>0</v>
      </c>
      <c r="V251" s="16"/>
      <c r="W251" s="113"/>
      <c r="X251" s="312"/>
    </row>
    <row r="252" spans="1:24" x14ac:dyDescent="0.25">
      <c r="A252" s="292">
        <v>141</v>
      </c>
      <c r="B252" s="112"/>
      <c r="C252" s="293"/>
      <c r="D252" s="293">
        <f t="shared" si="3"/>
        <v>0</v>
      </c>
      <c r="E252" s="14"/>
      <c r="F252" s="117"/>
      <c r="G252" s="118"/>
      <c r="H252" s="118"/>
      <c r="I252" s="293"/>
      <c r="J252" s="113"/>
      <c r="K252" s="16"/>
      <c r="L252" s="16"/>
      <c r="M252" s="16"/>
      <c r="N252" s="16"/>
      <c r="O252" s="293"/>
      <c r="P252" s="16"/>
      <c r="Q252" s="293"/>
      <c r="R252" s="16"/>
      <c r="S252" s="237"/>
      <c r="T252" s="113">
        <f t="shared" si="33"/>
        <v>0</v>
      </c>
      <c r="U252" s="333">
        <f t="shared" si="34"/>
        <v>0</v>
      </c>
      <c r="V252" s="16"/>
      <c r="W252" s="113"/>
      <c r="X252" s="312"/>
    </row>
    <row r="253" spans="1:24" x14ac:dyDescent="0.25">
      <c r="A253" s="292">
        <v>142</v>
      </c>
      <c r="B253" s="112"/>
      <c r="C253" s="293"/>
      <c r="D253" s="293">
        <f t="shared" si="3"/>
        <v>0</v>
      </c>
      <c r="E253" s="14"/>
      <c r="F253" s="117"/>
      <c r="G253" s="118"/>
      <c r="H253" s="118"/>
      <c r="I253" s="293"/>
      <c r="J253" s="113"/>
      <c r="K253" s="16"/>
      <c r="L253" s="16"/>
      <c r="M253" s="16"/>
      <c r="N253" s="16"/>
      <c r="O253" s="293"/>
      <c r="P253" s="16"/>
      <c r="Q253" s="293"/>
      <c r="R253" s="16"/>
      <c r="S253" s="237"/>
      <c r="T253" s="113">
        <f t="shared" si="33"/>
        <v>0</v>
      </c>
      <c r="U253" s="333">
        <f t="shared" si="34"/>
        <v>0</v>
      </c>
      <c r="V253" s="16"/>
      <c r="W253" s="113"/>
      <c r="X253" s="312"/>
    </row>
    <row r="254" spans="1:24" x14ac:dyDescent="0.25">
      <c r="A254" s="292">
        <v>143</v>
      </c>
      <c r="B254" s="112"/>
      <c r="C254" s="293"/>
      <c r="D254" s="293">
        <f t="shared" si="3"/>
        <v>0</v>
      </c>
      <c r="E254" s="14"/>
      <c r="F254" s="117"/>
      <c r="G254" s="118"/>
      <c r="H254" s="118"/>
      <c r="I254" s="293"/>
      <c r="J254" s="113"/>
      <c r="K254" s="16"/>
      <c r="L254" s="16"/>
      <c r="M254" s="16"/>
      <c r="N254" s="16"/>
      <c r="O254" s="293"/>
      <c r="P254" s="16"/>
      <c r="Q254" s="293"/>
      <c r="R254" s="16"/>
      <c r="S254" s="237"/>
      <c r="T254" s="113">
        <f t="shared" si="33"/>
        <v>0</v>
      </c>
      <c r="U254" s="333">
        <f t="shared" si="34"/>
        <v>0</v>
      </c>
      <c r="V254" s="16"/>
      <c r="W254" s="113"/>
      <c r="X254" s="312"/>
    </row>
    <row r="255" spans="1:24" x14ac:dyDescent="0.25">
      <c r="A255" s="292">
        <v>144</v>
      </c>
      <c r="B255" s="112"/>
      <c r="C255" s="293"/>
      <c r="D255" s="293">
        <f t="shared" si="3"/>
        <v>0</v>
      </c>
      <c r="E255" s="14"/>
      <c r="F255" s="117"/>
      <c r="G255" s="118"/>
      <c r="H255" s="118"/>
      <c r="I255" s="293"/>
      <c r="J255" s="113"/>
      <c r="K255" s="16"/>
      <c r="L255" s="16"/>
      <c r="M255" s="16"/>
      <c r="N255" s="16"/>
      <c r="O255" s="293"/>
      <c r="P255" s="16"/>
      <c r="Q255" s="293"/>
      <c r="R255" s="16"/>
      <c r="S255" s="237"/>
      <c r="T255" s="113">
        <f t="shared" si="33"/>
        <v>0</v>
      </c>
      <c r="U255" s="333">
        <f t="shared" si="34"/>
        <v>0</v>
      </c>
      <c r="V255" s="16"/>
      <c r="W255" s="113"/>
      <c r="X255" s="312"/>
    </row>
    <row r="256" spans="1:24" x14ac:dyDescent="0.25">
      <c r="A256" s="292">
        <v>145</v>
      </c>
      <c r="B256" s="112"/>
      <c r="C256" s="293"/>
      <c r="D256" s="293">
        <f t="shared" si="3"/>
        <v>0</v>
      </c>
      <c r="E256" s="14"/>
      <c r="F256" s="117"/>
      <c r="G256" s="118"/>
      <c r="H256" s="118"/>
      <c r="I256" s="293"/>
      <c r="J256" s="113"/>
      <c r="K256" s="16"/>
      <c r="L256" s="16"/>
      <c r="M256" s="16"/>
      <c r="N256" s="16"/>
      <c r="O256" s="293"/>
      <c r="P256" s="16"/>
      <c r="Q256" s="293"/>
      <c r="R256" s="16"/>
      <c r="S256" s="237"/>
      <c r="T256" s="113">
        <f t="shared" si="33"/>
        <v>0</v>
      </c>
      <c r="U256" s="333">
        <f t="shared" si="34"/>
        <v>0</v>
      </c>
      <c r="V256" s="16"/>
      <c r="W256" s="113"/>
      <c r="X256" s="312"/>
    </row>
    <row r="257" spans="1:24" x14ac:dyDescent="0.25">
      <c r="A257" s="292">
        <v>146</v>
      </c>
      <c r="B257" s="112"/>
      <c r="C257" s="293"/>
      <c r="D257" s="293">
        <f t="shared" si="3"/>
        <v>0</v>
      </c>
      <c r="E257" s="14"/>
      <c r="F257" s="117"/>
      <c r="G257" s="118"/>
      <c r="H257" s="118"/>
      <c r="I257" s="293"/>
      <c r="J257" s="113"/>
      <c r="K257" s="16"/>
      <c r="L257" s="16"/>
      <c r="M257" s="16"/>
      <c r="N257" s="16"/>
      <c r="O257" s="293"/>
      <c r="P257" s="16"/>
      <c r="Q257" s="293"/>
      <c r="R257" s="16"/>
      <c r="S257" s="237"/>
      <c r="T257" s="113">
        <f t="shared" si="33"/>
        <v>0</v>
      </c>
      <c r="U257" s="333">
        <f t="shared" si="34"/>
        <v>0</v>
      </c>
      <c r="V257" s="16"/>
      <c r="W257" s="113"/>
      <c r="X257" s="312"/>
    </row>
    <row r="258" spans="1:24" s="329" customFormat="1" ht="36" customHeight="1" x14ac:dyDescent="0.25">
      <c r="A258" s="326"/>
      <c r="B258" s="320"/>
      <c r="C258" s="320"/>
      <c r="D258" s="320">
        <f>SUM(D165:D257)</f>
        <v>556415</v>
      </c>
      <c r="E258" s="320"/>
      <c r="F258" s="321">
        <f>SUM(F6:F257)</f>
        <v>0</v>
      </c>
      <c r="G258" s="321"/>
      <c r="H258" s="321"/>
      <c r="I258" s="320"/>
      <c r="J258" s="320"/>
      <c r="K258" s="320">
        <f t="shared" ref="K258:V258" si="35">SUM(K6:K257)</f>
        <v>0</v>
      </c>
      <c r="L258" s="327"/>
      <c r="M258" s="327">
        <f>SUM(M7:M257)</f>
        <v>165180</v>
      </c>
      <c r="N258" s="322"/>
      <c r="O258" s="322">
        <f>SUM(O6:O257)</f>
        <v>727285</v>
      </c>
      <c r="P258" s="323"/>
      <c r="Q258" s="323">
        <f t="shared" si="35"/>
        <v>463415</v>
      </c>
      <c r="R258" s="324"/>
      <c r="S258" s="324">
        <f t="shared" si="35"/>
        <v>353180</v>
      </c>
      <c r="T258" s="328"/>
      <c r="U258" s="328">
        <f t="shared" si="35"/>
        <v>23450</v>
      </c>
      <c r="V258" s="320">
        <f t="shared" si="35"/>
        <v>0</v>
      </c>
      <c r="W258" s="328"/>
      <c r="X258" s="325">
        <f t="shared" ref="X258" si="36">SUM(X6:X257)</f>
        <v>179785</v>
      </c>
    </row>
    <row r="259" spans="1:24" s="332" customFormat="1" ht="36" customHeight="1" thickBot="1" x14ac:dyDescent="0.3">
      <c r="A259" s="413" t="s">
        <v>16</v>
      </c>
      <c r="B259" s="414"/>
      <c r="C259" s="414"/>
      <c r="D259" s="415">
        <f>F258-D258</f>
        <v>-556415</v>
      </c>
      <c r="E259" s="415"/>
      <c r="F259" s="415"/>
      <c r="G259" s="415"/>
      <c r="H259" s="415"/>
      <c r="I259" s="415"/>
      <c r="J259" s="415"/>
      <c r="K259" s="330"/>
      <c r="L259" s="330"/>
      <c r="M259" s="89">
        <v>358950</v>
      </c>
      <c r="N259" s="330"/>
      <c r="O259" s="89">
        <v>323745</v>
      </c>
      <c r="P259" s="330"/>
      <c r="Q259" s="330"/>
      <c r="R259" s="330"/>
      <c r="S259" s="330"/>
      <c r="T259" s="330"/>
      <c r="U259" s="330"/>
      <c r="V259" s="330"/>
      <c r="W259" s="330"/>
      <c r="X259" s="331"/>
    </row>
    <row r="260" spans="1:24" ht="15.75" thickTop="1" x14ac:dyDescent="0.25"/>
  </sheetData>
  <autoFilter ref="A5:X48"/>
  <mergeCells count="13">
    <mergeCell ref="J4:J5"/>
    <mergeCell ref="K4:V4"/>
    <mergeCell ref="A259:C259"/>
    <mergeCell ref="D259:J259"/>
    <mergeCell ref="A4:A5"/>
    <mergeCell ref="B4:B5"/>
    <mergeCell ref="C4:C5"/>
    <mergeCell ref="D4:D5"/>
    <mergeCell ref="E4:E5"/>
    <mergeCell ref="F4:F5"/>
    <mergeCell ref="H4:H5"/>
    <mergeCell ref="G4:G5"/>
    <mergeCell ref="I4:I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4" fitToHeight="2" orientation="landscape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48"/>
  <sheetViews>
    <sheetView rightToLeft="1" workbookViewId="0">
      <pane ySplit="4" topLeftCell="A35" activePane="bottomLeft" state="frozen"/>
      <selection pane="bottomLeft" activeCell="D47" sqref="D47:G47"/>
    </sheetView>
  </sheetViews>
  <sheetFormatPr defaultColWidth="8.7109375" defaultRowHeight="15" x14ac:dyDescent="0.25"/>
  <cols>
    <col min="1" max="1" width="4.7109375" style="84" customWidth="1"/>
    <col min="2" max="2" width="8.42578125" style="85" bestFit="1" customWidth="1"/>
    <col min="3" max="3" width="11.5703125" style="84" bestFit="1" customWidth="1"/>
    <col min="4" max="4" width="12.140625" style="88" customWidth="1"/>
    <col min="5" max="5" width="10.7109375" style="88" bestFit="1" customWidth="1"/>
    <col min="6" max="6" width="11.5703125" style="88" bestFit="1" customWidth="1"/>
    <col min="7" max="7" width="12.85546875" style="88" bestFit="1" customWidth="1"/>
    <col min="8" max="8" width="10.42578125" style="88" customWidth="1"/>
    <col min="9" max="9" width="9.42578125" style="88" bestFit="1" customWidth="1"/>
    <col min="10" max="10" width="7.140625" style="88" customWidth="1"/>
    <col min="11" max="11" width="9.42578125" style="88" bestFit="1" customWidth="1"/>
    <col min="12" max="12" width="7.140625" style="88" customWidth="1"/>
    <col min="13" max="13" width="9.42578125" style="88" bestFit="1" customWidth="1"/>
    <col min="14" max="14" width="8.42578125" style="88" bestFit="1" customWidth="1"/>
    <col min="15" max="15" width="10.5703125" style="88" bestFit="1" customWidth="1"/>
    <col min="16" max="17" width="5" style="88" bestFit="1" customWidth="1"/>
    <col min="18" max="16384" width="8.7109375" style="84"/>
  </cols>
  <sheetData>
    <row r="2" spans="1:17" ht="15.75" thickBot="1" x14ac:dyDescent="0.3"/>
    <row r="3" spans="1:17" ht="15.75" thickTop="1" x14ac:dyDescent="0.25">
      <c r="A3" s="430" t="s">
        <v>0</v>
      </c>
      <c r="B3" s="432" t="s">
        <v>1</v>
      </c>
      <c r="C3" s="434" t="s">
        <v>2</v>
      </c>
      <c r="D3" s="436" t="s">
        <v>3</v>
      </c>
      <c r="E3" s="438" t="s">
        <v>18</v>
      </c>
      <c r="F3" s="438" t="s">
        <v>15</v>
      </c>
      <c r="G3" s="421" t="s">
        <v>17</v>
      </c>
      <c r="H3" s="423"/>
      <c r="I3" s="423"/>
      <c r="J3" s="423"/>
      <c r="K3" s="423"/>
      <c r="L3" s="423"/>
      <c r="M3" s="423"/>
      <c r="N3" s="423"/>
      <c r="O3" s="423"/>
      <c r="P3" s="423"/>
      <c r="Q3" s="424"/>
    </row>
    <row r="4" spans="1:17" ht="15.75" thickBot="1" x14ac:dyDescent="0.3">
      <c r="A4" s="431"/>
      <c r="B4" s="433"/>
      <c r="C4" s="435"/>
      <c r="D4" s="437"/>
      <c r="E4" s="439"/>
      <c r="F4" s="439"/>
      <c r="G4" s="422"/>
      <c r="H4" s="89" t="s">
        <v>5</v>
      </c>
      <c r="I4" s="89" t="s">
        <v>7</v>
      </c>
      <c r="J4" s="89" t="s">
        <v>8</v>
      </c>
      <c r="K4" s="89" t="s">
        <v>8</v>
      </c>
      <c r="L4" s="89" t="s">
        <v>10</v>
      </c>
      <c r="M4" s="89" t="s">
        <v>10</v>
      </c>
      <c r="N4" s="89" t="s">
        <v>12</v>
      </c>
      <c r="O4" s="89" t="s">
        <v>12</v>
      </c>
      <c r="P4" s="89"/>
      <c r="Q4" s="90"/>
    </row>
    <row r="5" spans="1:17" ht="15.75" thickTop="1" x14ac:dyDescent="0.25">
      <c r="A5" s="91">
        <v>1</v>
      </c>
      <c r="B5" s="92">
        <v>1</v>
      </c>
      <c r="C5" s="93">
        <v>200000</v>
      </c>
      <c r="D5" s="93">
        <f>B5*C5</f>
        <v>200000</v>
      </c>
      <c r="E5" s="94"/>
      <c r="F5" s="93"/>
      <c r="G5" s="15" t="s">
        <v>26</v>
      </c>
      <c r="H5" s="95">
        <f>D5</f>
        <v>200000</v>
      </c>
      <c r="I5" s="95"/>
      <c r="J5" s="95"/>
      <c r="K5" s="95"/>
      <c r="L5" s="95"/>
      <c r="M5" s="95"/>
      <c r="N5" s="95"/>
      <c r="O5" s="95"/>
      <c r="P5" s="95"/>
      <c r="Q5" s="96"/>
    </row>
    <row r="6" spans="1:17" x14ac:dyDescent="0.25">
      <c r="A6" s="102"/>
      <c r="B6" s="130">
        <v>1</v>
      </c>
      <c r="C6" s="131">
        <v>94500</v>
      </c>
      <c r="D6" s="97">
        <f t="shared" ref="D6:D11" si="0">B6*C6</f>
        <v>94500</v>
      </c>
      <c r="E6" s="132"/>
      <c r="F6" s="131">
        <v>200000</v>
      </c>
      <c r="G6" s="32" t="s">
        <v>284</v>
      </c>
      <c r="H6" s="133"/>
      <c r="I6" s="133">
        <f>D6</f>
        <v>94500</v>
      </c>
      <c r="J6" s="133"/>
      <c r="K6" s="133"/>
      <c r="L6" s="133"/>
      <c r="M6" s="133"/>
      <c r="N6" s="133"/>
      <c r="O6" s="133"/>
      <c r="P6" s="133"/>
      <c r="Q6" s="134"/>
    </row>
    <row r="7" spans="1:17" x14ac:dyDescent="0.25">
      <c r="A7" s="102"/>
      <c r="B7" s="130">
        <v>1</v>
      </c>
      <c r="C7" s="131"/>
      <c r="D7" s="97">
        <f t="shared" si="0"/>
        <v>0</v>
      </c>
      <c r="E7" s="132"/>
      <c r="F7" s="131">
        <v>86000</v>
      </c>
      <c r="G7" s="32" t="s">
        <v>284</v>
      </c>
      <c r="H7" s="133"/>
      <c r="I7" s="133"/>
      <c r="J7" s="133"/>
      <c r="K7" s="133"/>
      <c r="L7" s="133"/>
      <c r="M7" s="133"/>
      <c r="N7" s="133"/>
      <c r="O7" s="133"/>
      <c r="P7" s="133"/>
      <c r="Q7" s="134"/>
    </row>
    <row r="8" spans="1:17" x14ac:dyDescent="0.25">
      <c r="A8" s="102"/>
      <c r="B8" s="130"/>
      <c r="C8" s="131"/>
      <c r="D8" s="97">
        <f t="shared" si="0"/>
        <v>0</v>
      </c>
      <c r="E8" s="132"/>
      <c r="F8" s="131"/>
      <c r="G8" s="32"/>
      <c r="H8" s="133"/>
      <c r="I8" s="133"/>
      <c r="J8" s="133"/>
      <c r="K8" s="133"/>
      <c r="L8" s="133"/>
      <c r="M8" s="133"/>
      <c r="N8" s="133"/>
      <c r="O8" s="133"/>
      <c r="P8" s="133"/>
      <c r="Q8" s="134"/>
    </row>
    <row r="9" spans="1:17" x14ac:dyDescent="0.25">
      <c r="A9" s="102"/>
      <c r="B9" s="130"/>
      <c r="C9" s="131"/>
      <c r="D9" s="97">
        <f t="shared" si="0"/>
        <v>0</v>
      </c>
      <c r="E9" s="132"/>
      <c r="F9" s="131"/>
      <c r="G9" s="32"/>
      <c r="H9" s="133"/>
      <c r="I9" s="133"/>
      <c r="J9" s="133"/>
      <c r="K9" s="133"/>
      <c r="L9" s="133"/>
      <c r="M9" s="133"/>
      <c r="N9" s="133"/>
      <c r="O9" s="133"/>
      <c r="P9" s="133"/>
      <c r="Q9" s="134"/>
    </row>
    <row r="10" spans="1:17" x14ac:dyDescent="0.25">
      <c r="A10" s="102">
        <v>1</v>
      </c>
      <c r="B10" s="130"/>
      <c r="C10" s="131">
        <v>8500</v>
      </c>
      <c r="D10" s="97">
        <f t="shared" si="0"/>
        <v>0</v>
      </c>
      <c r="E10" s="132"/>
      <c r="F10" s="131"/>
      <c r="G10" s="32" t="s">
        <v>283</v>
      </c>
      <c r="H10" s="133"/>
      <c r="I10" s="133"/>
      <c r="J10" s="133"/>
      <c r="K10" s="133"/>
      <c r="L10" s="133"/>
      <c r="M10" s="133"/>
      <c r="N10" s="133"/>
      <c r="O10" s="133"/>
      <c r="P10" s="133"/>
      <c r="Q10" s="134"/>
    </row>
    <row r="11" spans="1:17" x14ac:dyDescent="0.25">
      <c r="A11" s="86">
        <v>2</v>
      </c>
      <c r="B11" s="87"/>
      <c r="C11" s="97"/>
      <c r="D11" s="97">
        <f t="shared" si="0"/>
        <v>0</v>
      </c>
      <c r="E11" s="98">
        <v>44761</v>
      </c>
      <c r="F11" s="97">
        <v>10000</v>
      </c>
      <c r="G11" s="99">
        <v>321</v>
      </c>
      <c r="H11" s="100"/>
      <c r="I11" s="100"/>
      <c r="J11" s="100"/>
      <c r="K11" s="100"/>
      <c r="L11" s="100"/>
      <c r="M11" s="100"/>
      <c r="N11" s="100"/>
      <c r="O11" s="100"/>
      <c r="P11" s="100"/>
      <c r="Q11" s="101"/>
    </row>
    <row r="12" spans="1:17" x14ac:dyDescent="0.25">
      <c r="A12" s="86">
        <v>3</v>
      </c>
      <c r="B12" s="87">
        <v>7</v>
      </c>
      <c r="C12" s="97">
        <v>380</v>
      </c>
      <c r="D12" s="97">
        <f>B12*C12</f>
        <v>2660</v>
      </c>
      <c r="E12" s="98">
        <v>44764</v>
      </c>
      <c r="F12" s="97"/>
      <c r="G12" s="16" t="s">
        <v>250</v>
      </c>
      <c r="H12" s="100"/>
      <c r="I12" s="100"/>
      <c r="J12" s="100">
        <v>7</v>
      </c>
      <c r="K12" s="100">
        <f>C12*J12</f>
        <v>2660</v>
      </c>
      <c r="L12" s="100"/>
      <c r="M12" s="100"/>
      <c r="N12" s="100"/>
      <c r="O12" s="100"/>
      <c r="P12" s="100"/>
      <c r="Q12" s="101"/>
    </row>
    <row r="13" spans="1:17" x14ac:dyDescent="0.25">
      <c r="A13" s="86">
        <v>4</v>
      </c>
      <c r="B13" s="87">
        <v>7</v>
      </c>
      <c r="C13" s="97">
        <v>380</v>
      </c>
      <c r="D13" s="97">
        <f t="shared" ref="D13:D45" si="1">B13*C13</f>
        <v>2660</v>
      </c>
      <c r="E13" s="98"/>
      <c r="F13" s="97"/>
      <c r="G13" s="16" t="s">
        <v>250</v>
      </c>
      <c r="H13" s="100"/>
      <c r="I13" s="100"/>
      <c r="J13" s="100">
        <v>7</v>
      </c>
      <c r="K13" s="100">
        <f>C13*J13</f>
        <v>2660</v>
      </c>
      <c r="L13" s="100"/>
      <c r="M13" s="100"/>
      <c r="N13" s="100"/>
      <c r="O13" s="100"/>
      <c r="P13" s="100"/>
      <c r="Q13" s="101"/>
    </row>
    <row r="14" spans="1:17" x14ac:dyDescent="0.25">
      <c r="A14" s="86">
        <v>5</v>
      </c>
      <c r="B14" s="87">
        <v>7</v>
      </c>
      <c r="C14" s="97">
        <v>380</v>
      </c>
      <c r="D14" s="97">
        <f t="shared" si="1"/>
        <v>2660</v>
      </c>
      <c r="E14" s="98">
        <v>44783</v>
      </c>
      <c r="F14" s="97"/>
      <c r="G14" s="16" t="s">
        <v>250</v>
      </c>
      <c r="H14" s="100"/>
      <c r="I14" s="100"/>
      <c r="J14" s="100"/>
      <c r="K14" s="100"/>
      <c r="L14" s="100">
        <v>7</v>
      </c>
      <c r="M14" s="100">
        <f>C14*L14</f>
        <v>2660</v>
      </c>
      <c r="N14" s="100"/>
      <c r="O14" s="100"/>
      <c r="P14" s="100"/>
      <c r="Q14" s="101"/>
    </row>
    <row r="15" spans="1:17" x14ac:dyDescent="0.25">
      <c r="A15" s="86">
        <v>6</v>
      </c>
      <c r="B15" s="87">
        <v>7</v>
      </c>
      <c r="C15" s="97">
        <v>380</v>
      </c>
      <c r="D15" s="97">
        <f t="shared" si="1"/>
        <v>2660</v>
      </c>
      <c r="E15" s="98" t="s">
        <v>31</v>
      </c>
      <c r="F15" s="97"/>
      <c r="G15" s="16" t="s">
        <v>250</v>
      </c>
      <c r="H15" s="100"/>
      <c r="I15" s="100"/>
      <c r="J15" s="100"/>
      <c r="K15" s="100"/>
      <c r="L15" s="100">
        <v>7</v>
      </c>
      <c r="M15" s="100">
        <f>C15*L15</f>
        <v>2660</v>
      </c>
      <c r="N15" s="100"/>
      <c r="O15" s="100"/>
      <c r="P15" s="100"/>
      <c r="Q15" s="101"/>
    </row>
    <row r="16" spans="1:17" x14ac:dyDescent="0.25">
      <c r="A16" s="102">
        <v>7</v>
      </c>
      <c r="B16" s="87">
        <v>7</v>
      </c>
      <c r="C16" s="97">
        <v>380</v>
      </c>
      <c r="D16" s="97">
        <f t="shared" si="1"/>
        <v>2660</v>
      </c>
      <c r="E16" s="98">
        <v>44797</v>
      </c>
      <c r="F16" s="97"/>
      <c r="G16" s="16" t="s">
        <v>250</v>
      </c>
      <c r="H16" s="100"/>
      <c r="I16" s="100"/>
      <c r="J16" s="100"/>
      <c r="K16" s="100"/>
      <c r="L16" s="100"/>
      <c r="M16" s="100"/>
      <c r="N16" s="100">
        <v>7</v>
      </c>
      <c r="O16" s="100">
        <f>C16*N16</f>
        <v>2660</v>
      </c>
      <c r="P16" s="100"/>
      <c r="Q16" s="101"/>
    </row>
    <row r="17" spans="1:17" x14ac:dyDescent="0.25">
      <c r="A17" s="86">
        <v>8</v>
      </c>
      <c r="B17" s="87">
        <v>7</v>
      </c>
      <c r="C17" s="97">
        <v>380</v>
      </c>
      <c r="D17" s="97">
        <f t="shared" si="1"/>
        <v>2660</v>
      </c>
      <c r="E17" s="98">
        <v>44804</v>
      </c>
      <c r="F17" s="97"/>
      <c r="G17" s="16" t="s">
        <v>250</v>
      </c>
      <c r="H17" s="100"/>
      <c r="I17" s="100"/>
      <c r="J17" s="100"/>
      <c r="K17" s="100"/>
      <c r="L17" s="100"/>
      <c r="M17" s="100"/>
      <c r="N17" s="100">
        <v>7</v>
      </c>
      <c r="O17" s="100">
        <f t="shared" ref="O17:O20" si="2">C17*N17</f>
        <v>2660</v>
      </c>
      <c r="P17" s="100"/>
      <c r="Q17" s="101"/>
    </row>
    <row r="18" spans="1:17" x14ac:dyDescent="0.25">
      <c r="A18" s="86">
        <v>9</v>
      </c>
      <c r="B18" s="87">
        <v>7</v>
      </c>
      <c r="C18" s="97">
        <v>380</v>
      </c>
      <c r="D18" s="97">
        <f t="shared" si="1"/>
        <v>2660</v>
      </c>
      <c r="E18" s="98">
        <v>44808</v>
      </c>
      <c r="F18" s="97"/>
      <c r="G18" s="16" t="s">
        <v>250</v>
      </c>
      <c r="H18" s="100"/>
      <c r="I18" s="100"/>
      <c r="J18" s="100"/>
      <c r="K18" s="100"/>
      <c r="L18" s="100"/>
      <c r="M18" s="100"/>
      <c r="N18" s="100">
        <v>7</v>
      </c>
      <c r="O18" s="100">
        <f t="shared" si="2"/>
        <v>2660</v>
      </c>
      <c r="P18" s="100"/>
      <c r="Q18" s="101"/>
    </row>
    <row r="19" spans="1:17" x14ac:dyDescent="0.25">
      <c r="A19" s="86">
        <v>10</v>
      </c>
      <c r="B19" s="87">
        <v>7</v>
      </c>
      <c r="C19" s="97">
        <v>380</v>
      </c>
      <c r="D19" s="97">
        <f t="shared" si="1"/>
        <v>2660</v>
      </c>
      <c r="E19" s="98">
        <v>44823</v>
      </c>
      <c r="F19" s="97"/>
      <c r="G19" s="16" t="s">
        <v>250</v>
      </c>
      <c r="H19" s="100"/>
      <c r="I19" s="100"/>
      <c r="J19" s="100"/>
      <c r="K19" s="100"/>
      <c r="L19" s="100"/>
      <c r="M19" s="100"/>
      <c r="N19" s="100">
        <v>7</v>
      </c>
      <c r="O19" s="100">
        <f t="shared" si="2"/>
        <v>2660</v>
      </c>
      <c r="P19" s="100"/>
      <c r="Q19" s="101"/>
    </row>
    <row r="20" spans="1:17" x14ac:dyDescent="0.25">
      <c r="A20" s="86">
        <v>11</v>
      </c>
      <c r="B20" s="87">
        <v>7</v>
      </c>
      <c r="C20" s="97">
        <v>380</v>
      </c>
      <c r="D20" s="97">
        <f t="shared" si="1"/>
        <v>2660</v>
      </c>
      <c r="E20" s="98">
        <v>44829</v>
      </c>
      <c r="F20" s="97"/>
      <c r="G20" s="16" t="s">
        <v>250</v>
      </c>
      <c r="H20" s="100"/>
      <c r="I20" s="100"/>
      <c r="J20" s="100"/>
      <c r="K20" s="100"/>
      <c r="L20" s="100"/>
      <c r="M20" s="100"/>
      <c r="N20" s="100">
        <v>7</v>
      </c>
      <c r="O20" s="100">
        <f t="shared" si="2"/>
        <v>2660</v>
      </c>
      <c r="P20" s="100"/>
      <c r="Q20" s="101"/>
    </row>
    <row r="21" spans="1:17" x14ac:dyDescent="0.25">
      <c r="A21" s="86">
        <v>12</v>
      </c>
      <c r="B21" s="87"/>
      <c r="C21" s="97"/>
      <c r="D21" s="97">
        <f t="shared" si="1"/>
        <v>0</v>
      </c>
      <c r="E21" s="98">
        <v>44784</v>
      </c>
      <c r="F21" s="97">
        <v>15000</v>
      </c>
      <c r="G21" s="99">
        <v>348</v>
      </c>
      <c r="H21" s="100"/>
      <c r="I21" s="100"/>
      <c r="J21" s="100"/>
      <c r="K21" s="100"/>
      <c r="L21" s="100"/>
      <c r="M21" s="100"/>
      <c r="N21" s="100"/>
      <c r="O21" s="100"/>
      <c r="P21" s="100"/>
      <c r="Q21" s="101"/>
    </row>
    <row r="22" spans="1:17" x14ac:dyDescent="0.25">
      <c r="A22" s="86">
        <v>13</v>
      </c>
      <c r="B22" s="87"/>
      <c r="C22" s="97"/>
      <c r="D22" s="97">
        <f t="shared" si="1"/>
        <v>0</v>
      </c>
      <c r="E22" s="98">
        <v>44784</v>
      </c>
      <c r="F22" s="97">
        <v>2000</v>
      </c>
      <c r="G22" s="99">
        <v>350</v>
      </c>
      <c r="H22" s="100"/>
      <c r="I22" s="100"/>
      <c r="J22" s="100"/>
      <c r="K22" s="100"/>
      <c r="L22" s="100"/>
      <c r="M22" s="100"/>
      <c r="N22" s="100"/>
      <c r="O22" s="100"/>
      <c r="P22" s="100"/>
      <c r="Q22" s="101"/>
    </row>
    <row r="23" spans="1:17" x14ac:dyDescent="0.25">
      <c r="A23" s="86">
        <v>14</v>
      </c>
      <c r="B23" s="87"/>
      <c r="C23" s="97"/>
      <c r="D23" s="97">
        <f t="shared" si="1"/>
        <v>0</v>
      </c>
      <c r="E23" s="98" t="s">
        <v>32</v>
      </c>
      <c r="F23" s="97">
        <v>5000</v>
      </c>
      <c r="G23" s="99">
        <v>357</v>
      </c>
      <c r="H23" s="100"/>
      <c r="I23" s="100"/>
      <c r="J23" s="100"/>
      <c r="K23" s="100"/>
      <c r="L23" s="100"/>
      <c r="M23" s="100"/>
      <c r="N23" s="100"/>
      <c r="O23" s="100"/>
      <c r="P23" s="100"/>
      <c r="Q23" s="101"/>
    </row>
    <row r="24" spans="1:17" x14ac:dyDescent="0.25">
      <c r="A24" s="86">
        <v>15</v>
      </c>
      <c r="B24" s="87"/>
      <c r="C24" s="97"/>
      <c r="D24" s="97">
        <f t="shared" si="1"/>
        <v>0</v>
      </c>
      <c r="E24" s="98">
        <v>44797</v>
      </c>
      <c r="F24" s="97">
        <v>30000</v>
      </c>
      <c r="G24" s="99">
        <v>366</v>
      </c>
      <c r="H24" s="100"/>
      <c r="I24" s="100"/>
      <c r="J24" s="100"/>
      <c r="K24" s="100"/>
      <c r="L24" s="100"/>
      <c r="M24" s="100"/>
      <c r="N24" s="100"/>
      <c r="O24" s="100"/>
      <c r="P24" s="100"/>
      <c r="Q24" s="101"/>
    </row>
    <row r="25" spans="1:17" x14ac:dyDescent="0.25">
      <c r="A25" s="86">
        <v>16</v>
      </c>
      <c r="B25" s="87"/>
      <c r="C25" s="97"/>
      <c r="D25" s="97">
        <f t="shared" si="1"/>
        <v>0</v>
      </c>
      <c r="E25" s="98">
        <v>44812</v>
      </c>
      <c r="F25" s="97">
        <v>10000</v>
      </c>
      <c r="G25" s="99">
        <v>383</v>
      </c>
      <c r="H25" s="100"/>
      <c r="I25" s="100"/>
      <c r="J25" s="100"/>
      <c r="K25" s="100"/>
      <c r="L25" s="100"/>
      <c r="M25" s="100"/>
      <c r="N25" s="100"/>
      <c r="O25" s="100"/>
      <c r="P25" s="100"/>
      <c r="Q25" s="101"/>
    </row>
    <row r="26" spans="1:17" x14ac:dyDescent="0.25">
      <c r="A26" s="86">
        <v>17</v>
      </c>
      <c r="B26" s="87"/>
      <c r="C26" s="97"/>
      <c r="D26" s="97">
        <f t="shared" si="1"/>
        <v>0</v>
      </c>
      <c r="E26" s="98">
        <v>44823</v>
      </c>
      <c r="F26" s="97">
        <v>5000</v>
      </c>
      <c r="G26" s="99">
        <v>394</v>
      </c>
      <c r="H26" s="100"/>
      <c r="I26" s="100"/>
      <c r="J26" s="100"/>
      <c r="K26" s="100"/>
      <c r="L26" s="100"/>
      <c r="M26" s="100"/>
      <c r="N26" s="100"/>
      <c r="O26" s="100"/>
      <c r="P26" s="100"/>
      <c r="Q26" s="101"/>
    </row>
    <row r="27" spans="1:17" x14ac:dyDescent="0.25">
      <c r="A27" s="86">
        <v>18</v>
      </c>
      <c r="B27" s="87"/>
      <c r="C27" s="97"/>
      <c r="D27" s="97">
        <f t="shared" si="1"/>
        <v>0</v>
      </c>
      <c r="E27" s="98">
        <v>44826</v>
      </c>
      <c r="F27" s="97">
        <v>18000</v>
      </c>
      <c r="G27" s="99">
        <v>398</v>
      </c>
      <c r="H27" s="100"/>
      <c r="I27" s="100"/>
      <c r="J27" s="100"/>
      <c r="K27" s="100"/>
      <c r="L27" s="100"/>
      <c r="M27" s="100"/>
      <c r="N27" s="100"/>
      <c r="O27" s="100"/>
      <c r="P27" s="100"/>
      <c r="Q27" s="101"/>
    </row>
    <row r="28" spans="1:17" x14ac:dyDescent="0.25">
      <c r="A28" s="86">
        <v>19</v>
      </c>
      <c r="B28" s="87">
        <v>7</v>
      </c>
      <c r="C28" s="97">
        <v>380</v>
      </c>
      <c r="D28" s="97">
        <f t="shared" si="1"/>
        <v>2660</v>
      </c>
      <c r="E28" s="98">
        <v>44835</v>
      </c>
      <c r="F28" s="97"/>
      <c r="G28" s="16" t="s">
        <v>250</v>
      </c>
      <c r="H28" s="100"/>
      <c r="I28" s="100"/>
      <c r="J28" s="100"/>
      <c r="K28" s="100"/>
      <c r="L28" s="100"/>
      <c r="M28" s="100"/>
      <c r="N28" s="100">
        <v>7</v>
      </c>
      <c r="O28" s="100">
        <f>N28*C28</f>
        <v>2660</v>
      </c>
      <c r="P28" s="100"/>
      <c r="Q28" s="101"/>
    </row>
    <row r="29" spans="1:17" x14ac:dyDescent="0.25">
      <c r="A29" s="86">
        <v>20</v>
      </c>
      <c r="B29" s="87">
        <v>7</v>
      </c>
      <c r="C29" s="97">
        <v>380</v>
      </c>
      <c r="D29" s="97">
        <f t="shared" si="1"/>
        <v>2660</v>
      </c>
      <c r="E29" s="98">
        <v>44832</v>
      </c>
      <c r="F29" s="97"/>
      <c r="G29" s="16" t="s">
        <v>250</v>
      </c>
      <c r="H29" s="100"/>
      <c r="I29" s="100"/>
      <c r="J29" s="100"/>
      <c r="K29" s="100"/>
      <c r="L29" s="100"/>
      <c r="M29" s="100"/>
      <c r="N29" s="100">
        <v>7</v>
      </c>
      <c r="O29" s="100">
        <f>N29*C29</f>
        <v>2660</v>
      </c>
      <c r="P29" s="100"/>
      <c r="Q29" s="101"/>
    </row>
    <row r="30" spans="1:17" x14ac:dyDescent="0.25">
      <c r="A30" s="86">
        <v>21</v>
      </c>
      <c r="B30" s="87">
        <v>400</v>
      </c>
      <c r="C30" s="97">
        <v>75</v>
      </c>
      <c r="D30" s="97">
        <f t="shared" si="1"/>
        <v>30000</v>
      </c>
      <c r="E30" s="98">
        <v>44838</v>
      </c>
      <c r="F30" s="97"/>
      <c r="G30" s="16" t="s">
        <v>259</v>
      </c>
      <c r="H30" s="100"/>
      <c r="I30" s="100"/>
      <c r="J30" s="100">
        <v>130</v>
      </c>
      <c r="K30" s="100">
        <f>J30*C30</f>
        <v>9750</v>
      </c>
      <c r="L30" s="100">
        <v>270</v>
      </c>
      <c r="M30" s="100">
        <f>L30*C30</f>
        <v>20250</v>
      </c>
      <c r="N30" s="100"/>
      <c r="O30" s="100"/>
      <c r="P30" s="100"/>
      <c r="Q30" s="101"/>
    </row>
    <row r="31" spans="1:17" x14ac:dyDescent="0.25">
      <c r="A31" s="86">
        <v>22</v>
      </c>
      <c r="B31" s="87">
        <v>470</v>
      </c>
      <c r="C31" s="97">
        <v>75</v>
      </c>
      <c r="D31" s="97">
        <f t="shared" si="1"/>
        <v>35250</v>
      </c>
      <c r="E31" s="98">
        <v>44838</v>
      </c>
      <c r="F31" s="97"/>
      <c r="G31" s="16" t="s">
        <v>258</v>
      </c>
      <c r="H31" s="100"/>
      <c r="I31" s="100"/>
      <c r="J31" s="100">
        <v>160</v>
      </c>
      <c r="K31" s="100">
        <f>J31*C31</f>
        <v>12000</v>
      </c>
      <c r="L31" s="100">
        <v>310</v>
      </c>
      <c r="M31" s="100">
        <f>L31*C31</f>
        <v>23250</v>
      </c>
      <c r="N31" s="100"/>
      <c r="O31" s="100"/>
      <c r="P31" s="100"/>
      <c r="Q31" s="101"/>
    </row>
    <row r="32" spans="1:17" x14ac:dyDescent="0.25">
      <c r="A32" s="86">
        <v>23</v>
      </c>
      <c r="B32" s="87">
        <v>530</v>
      </c>
      <c r="C32" s="97">
        <v>75</v>
      </c>
      <c r="D32" s="97">
        <f t="shared" si="1"/>
        <v>39750</v>
      </c>
      <c r="E32" s="98">
        <v>44838</v>
      </c>
      <c r="F32" s="97"/>
      <c r="G32" s="16" t="s">
        <v>259</v>
      </c>
      <c r="H32" s="100"/>
      <c r="I32" s="100"/>
      <c r="J32" s="100"/>
      <c r="K32" s="100"/>
      <c r="L32" s="100"/>
      <c r="M32" s="100"/>
      <c r="N32" s="100">
        <v>530</v>
      </c>
      <c r="O32" s="100">
        <f t="shared" ref="O32:O39" si="3">N32*C32</f>
        <v>39750</v>
      </c>
      <c r="P32" s="100"/>
      <c r="Q32" s="101"/>
    </row>
    <row r="33" spans="1:17" x14ac:dyDescent="0.25">
      <c r="A33" s="86">
        <v>24</v>
      </c>
      <c r="B33" s="87">
        <v>760</v>
      </c>
      <c r="C33" s="97">
        <v>75</v>
      </c>
      <c r="D33" s="97">
        <f t="shared" si="1"/>
        <v>57000</v>
      </c>
      <c r="E33" s="98">
        <v>44838</v>
      </c>
      <c r="F33" s="97"/>
      <c r="G33" s="16" t="s">
        <v>258</v>
      </c>
      <c r="H33" s="100"/>
      <c r="I33" s="100"/>
      <c r="J33" s="100"/>
      <c r="K33" s="100"/>
      <c r="L33" s="100"/>
      <c r="M33" s="100"/>
      <c r="N33" s="100">
        <v>760</v>
      </c>
      <c r="O33" s="100">
        <f t="shared" si="3"/>
        <v>57000</v>
      </c>
      <c r="P33" s="100"/>
      <c r="Q33" s="101"/>
    </row>
    <row r="34" spans="1:17" x14ac:dyDescent="0.25">
      <c r="A34" s="86">
        <v>25</v>
      </c>
      <c r="B34" s="87"/>
      <c r="C34" s="97"/>
      <c r="D34" s="97">
        <f t="shared" si="1"/>
        <v>0</v>
      </c>
      <c r="E34" s="98">
        <v>44838</v>
      </c>
      <c r="F34" s="97">
        <v>2000</v>
      </c>
      <c r="G34" s="99">
        <v>351</v>
      </c>
      <c r="H34" s="100"/>
      <c r="I34" s="100"/>
      <c r="J34" s="100"/>
      <c r="K34" s="100"/>
      <c r="L34" s="100"/>
      <c r="M34" s="100"/>
      <c r="N34" s="100"/>
      <c r="O34" s="100"/>
      <c r="P34" s="100"/>
      <c r="Q34" s="101"/>
    </row>
    <row r="35" spans="1:17" x14ac:dyDescent="0.25">
      <c r="A35" s="86">
        <v>26</v>
      </c>
      <c r="B35" s="87"/>
      <c r="C35" s="97"/>
      <c r="D35" s="97">
        <f t="shared" si="1"/>
        <v>0</v>
      </c>
      <c r="E35" s="98">
        <v>44839</v>
      </c>
      <c r="F35" s="97">
        <v>50000</v>
      </c>
      <c r="G35" s="99">
        <v>352</v>
      </c>
      <c r="H35" s="100"/>
      <c r="I35" s="100"/>
      <c r="J35" s="100"/>
      <c r="K35" s="100"/>
      <c r="L35" s="100"/>
      <c r="M35" s="100"/>
      <c r="N35" s="100"/>
      <c r="O35" s="100"/>
      <c r="P35" s="100"/>
      <c r="Q35" s="101"/>
    </row>
    <row r="36" spans="1:17" x14ac:dyDescent="0.25">
      <c r="A36" s="86">
        <v>27</v>
      </c>
      <c r="B36" s="87">
        <v>7</v>
      </c>
      <c r="C36" s="97">
        <v>380</v>
      </c>
      <c r="D36" s="97">
        <f t="shared" si="1"/>
        <v>2660</v>
      </c>
      <c r="E36" s="98">
        <v>44839</v>
      </c>
      <c r="F36" s="97"/>
      <c r="G36" s="99"/>
      <c r="H36" s="100"/>
      <c r="I36" s="100"/>
      <c r="J36" s="100"/>
      <c r="K36" s="100"/>
      <c r="L36" s="100"/>
      <c r="M36" s="100"/>
      <c r="N36" s="100">
        <v>7</v>
      </c>
      <c r="O36" s="100">
        <f t="shared" si="3"/>
        <v>2660</v>
      </c>
      <c r="P36" s="100"/>
      <c r="Q36" s="101"/>
    </row>
    <row r="37" spans="1:17" x14ac:dyDescent="0.25">
      <c r="A37" s="86">
        <v>28</v>
      </c>
      <c r="B37" s="87">
        <v>7</v>
      </c>
      <c r="C37" s="97">
        <v>380</v>
      </c>
      <c r="D37" s="97">
        <f t="shared" si="1"/>
        <v>2660</v>
      </c>
      <c r="E37" s="98">
        <v>44842</v>
      </c>
      <c r="F37" s="97"/>
      <c r="G37" s="99"/>
      <c r="H37" s="100"/>
      <c r="I37" s="100"/>
      <c r="J37" s="100"/>
      <c r="K37" s="100"/>
      <c r="L37" s="100"/>
      <c r="M37" s="100"/>
      <c r="N37" s="100">
        <v>7</v>
      </c>
      <c r="O37" s="100">
        <f t="shared" si="3"/>
        <v>2660</v>
      </c>
      <c r="P37" s="100"/>
      <c r="Q37" s="101"/>
    </row>
    <row r="38" spans="1:17" x14ac:dyDescent="0.25">
      <c r="A38" s="86">
        <v>29</v>
      </c>
      <c r="B38" s="87"/>
      <c r="C38" s="97"/>
      <c r="D38" s="97">
        <f t="shared" si="1"/>
        <v>0</v>
      </c>
      <c r="E38" s="98">
        <v>44849</v>
      </c>
      <c r="F38" s="97">
        <v>5000</v>
      </c>
      <c r="G38" s="99">
        <v>365</v>
      </c>
      <c r="H38" s="100"/>
      <c r="I38" s="100"/>
      <c r="J38" s="100"/>
      <c r="K38" s="100"/>
      <c r="L38" s="100"/>
      <c r="M38" s="100"/>
      <c r="N38" s="100"/>
      <c r="O38" s="100"/>
      <c r="P38" s="100"/>
      <c r="Q38" s="101"/>
    </row>
    <row r="39" spans="1:17" x14ac:dyDescent="0.25">
      <c r="A39" s="86">
        <v>30</v>
      </c>
      <c r="B39" s="87">
        <v>5</v>
      </c>
      <c r="C39" s="97">
        <v>380</v>
      </c>
      <c r="D39" s="97">
        <f t="shared" si="1"/>
        <v>1900</v>
      </c>
      <c r="E39" s="98">
        <v>44847</v>
      </c>
      <c r="F39" s="97"/>
      <c r="G39" s="99"/>
      <c r="H39" s="100"/>
      <c r="I39" s="100"/>
      <c r="J39" s="100"/>
      <c r="K39" s="100"/>
      <c r="L39" s="100"/>
      <c r="M39" s="100"/>
      <c r="N39" s="100">
        <v>5</v>
      </c>
      <c r="O39" s="100">
        <f t="shared" si="3"/>
        <v>1900</v>
      </c>
      <c r="P39" s="100"/>
      <c r="Q39" s="101"/>
    </row>
    <row r="40" spans="1:17" x14ac:dyDescent="0.25">
      <c r="A40" s="86">
        <v>31</v>
      </c>
      <c r="B40" s="87"/>
      <c r="C40" s="97"/>
      <c r="D40" s="97">
        <f t="shared" si="1"/>
        <v>0</v>
      </c>
      <c r="E40" s="98">
        <v>44853</v>
      </c>
      <c r="F40" s="97">
        <v>55000</v>
      </c>
      <c r="G40" s="99">
        <v>358</v>
      </c>
      <c r="H40" s="100"/>
      <c r="I40" s="100"/>
      <c r="J40" s="100"/>
      <c r="K40" s="100"/>
      <c r="L40" s="100"/>
      <c r="M40" s="100"/>
      <c r="N40" s="100"/>
      <c r="O40" s="100"/>
      <c r="P40" s="100"/>
      <c r="Q40" s="101"/>
    </row>
    <row r="41" spans="1:17" x14ac:dyDescent="0.25">
      <c r="A41" s="86">
        <v>32</v>
      </c>
      <c r="B41" s="87"/>
      <c r="C41" s="97"/>
      <c r="D41" s="97">
        <f t="shared" si="1"/>
        <v>0</v>
      </c>
      <c r="E41" s="98"/>
      <c r="F41" s="97"/>
      <c r="G41" s="99"/>
      <c r="H41" s="100"/>
      <c r="I41" s="100"/>
      <c r="J41" s="100"/>
      <c r="K41" s="100"/>
      <c r="L41" s="100"/>
      <c r="M41" s="100"/>
      <c r="N41" s="100"/>
      <c r="O41" s="100"/>
      <c r="P41" s="100"/>
      <c r="Q41" s="101"/>
    </row>
    <row r="42" spans="1:17" x14ac:dyDescent="0.25">
      <c r="A42" s="86">
        <v>33</v>
      </c>
      <c r="B42" s="87"/>
      <c r="C42" s="97"/>
      <c r="D42" s="97">
        <f t="shared" si="1"/>
        <v>0</v>
      </c>
      <c r="E42" s="98"/>
      <c r="F42" s="97"/>
      <c r="G42" s="99"/>
      <c r="H42" s="100"/>
      <c r="I42" s="100"/>
      <c r="J42" s="100"/>
      <c r="K42" s="100"/>
      <c r="L42" s="100"/>
      <c r="M42" s="100"/>
      <c r="N42" s="100"/>
      <c r="O42" s="100"/>
      <c r="P42" s="100"/>
      <c r="Q42" s="101"/>
    </row>
    <row r="43" spans="1:17" x14ac:dyDescent="0.25">
      <c r="A43" s="86">
        <v>34</v>
      </c>
      <c r="B43" s="87"/>
      <c r="C43" s="97"/>
      <c r="D43" s="97">
        <f t="shared" si="1"/>
        <v>0</v>
      </c>
      <c r="E43" s="98"/>
      <c r="F43" s="97"/>
      <c r="G43" s="99"/>
      <c r="H43" s="100"/>
      <c r="I43" s="100"/>
      <c r="J43" s="100"/>
      <c r="K43" s="100"/>
      <c r="L43" s="100"/>
      <c r="M43" s="100"/>
      <c r="N43" s="100"/>
      <c r="O43" s="100"/>
      <c r="P43" s="100"/>
      <c r="Q43" s="101"/>
    </row>
    <row r="44" spans="1:17" x14ac:dyDescent="0.25">
      <c r="A44" s="86">
        <v>35</v>
      </c>
      <c r="B44" s="87"/>
      <c r="C44" s="97"/>
      <c r="D44" s="97">
        <f t="shared" si="1"/>
        <v>0</v>
      </c>
      <c r="E44" s="98"/>
      <c r="F44" s="97"/>
      <c r="G44" s="99"/>
      <c r="H44" s="100"/>
      <c r="I44" s="100"/>
      <c r="J44" s="100"/>
      <c r="K44" s="100"/>
      <c r="L44" s="100"/>
      <c r="M44" s="100"/>
      <c r="N44" s="100"/>
      <c r="O44" s="100"/>
      <c r="P44" s="100"/>
      <c r="Q44" s="101"/>
    </row>
    <row r="45" spans="1:17" x14ac:dyDescent="0.25">
      <c r="A45" s="86">
        <v>36</v>
      </c>
      <c r="B45" s="87"/>
      <c r="C45" s="97"/>
      <c r="D45" s="97">
        <f t="shared" si="1"/>
        <v>0</v>
      </c>
      <c r="E45" s="98"/>
      <c r="F45" s="97"/>
      <c r="G45" s="99"/>
      <c r="H45" s="100"/>
      <c r="I45" s="100"/>
      <c r="J45" s="100"/>
      <c r="K45" s="100"/>
      <c r="L45" s="100"/>
      <c r="M45" s="100"/>
      <c r="N45" s="100"/>
      <c r="O45" s="100"/>
      <c r="P45" s="100"/>
      <c r="Q45" s="101"/>
    </row>
    <row r="46" spans="1:17" x14ac:dyDescent="0.25">
      <c r="A46" s="86"/>
      <c r="B46" s="103">
        <f>SUM(B5:B45)</f>
        <v>2259</v>
      </c>
      <c r="C46" s="97">
        <f t="shared" ref="C46:P46" si="4">SUM(C5:C45)</f>
        <v>308620</v>
      </c>
      <c r="D46" s="97">
        <f>SUM(D5:D45)</f>
        <v>492980</v>
      </c>
      <c r="E46" s="98"/>
      <c r="F46" s="97">
        <f t="shared" si="4"/>
        <v>493000</v>
      </c>
      <c r="G46" s="98"/>
      <c r="H46" s="100">
        <f>SUM(H5:H45)</f>
        <v>200000</v>
      </c>
      <c r="I46" s="100">
        <f t="shared" ref="I46:O46" si="5">SUM(I5:I45)</f>
        <v>94500</v>
      </c>
      <c r="J46" s="100">
        <f t="shared" si="5"/>
        <v>304</v>
      </c>
      <c r="K46" s="100">
        <f t="shared" si="5"/>
        <v>27070</v>
      </c>
      <c r="L46" s="100">
        <f t="shared" si="5"/>
        <v>594</v>
      </c>
      <c r="M46" s="100">
        <f t="shared" si="5"/>
        <v>48820</v>
      </c>
      <c r="N46" s="100">
        <f t="shared" si="5"/>
        <v>1358</v>
      </c>
      <c r="O46" s="100">
        <f t="shared" si="5"/>
        <v>122590</v>
      </c>
      <c r="P46" s="100">
        <f t="shared" si="4"/>
        <v>0</v>
      </c>
      <c r="Q46" s="101">
        <f>SUM(Q5:Q45)</f>
        <v>0</v>
      </c>
    </row>
    <row r="47" spans="1:17" ht="19.5" thickBot="1" x14ac:dyDescent="0.35">
      <c r="A47" s="425" t="s">
        <v>16</v>
      </c>
      <c r="B47" s="426"/>
      <c r="C47" s="427"/>
      <c r="D47" s="428">
        <f>F46-D46</f>
        <v>20</v>
      </c>
      <c r="E47" s="429"/>
      <c r="F47" s="429"/>
      <c r="G47" s="429"/>
      <c r="H47" s="104"/>
      <c r="I47" s="104"/>
      <c r="J47" s="104"/>
      <c r="K47" s="104"/>
      <c r="L47" s="104"/>
      <c r="M47" s="104"/>
      <c r="N47" s="104"/>
      <c r="O47" s="104"/>
      <c r="P47" s="104"/>
      <c r="Q47" s="105"/>
    </row>
    <row r="48" spans="1:17" ht="15.75" thickTop="1" x14ac:dyDescent="0.25"/>
  </sheetData>
  <mergeCells count="10">
    <mergeCell ref="G3:G4"/>
    <mergeCell ref="H3:Q3"/>
    <mergeCell ref="A47:C47"/>
    <mergeCell ref="D47:G47"/>
    <mergeCell ref="A3:A4"/>
    <mergeCell ref="B3:B4"/>
    <mergeCell ref="C3:C4"/>
    <mergeCell ref="D3:D4"/>
    <mergeCell ref="E3:E4"/>
    <mergeCell ref="F3:F4"/>
  </mergeCells>
  <pageMargins left="0.7" right="0.7" top="0.75" bottom="0.75" header="0.3" footer="0.3"/>
  <pageSetup paperSize="9" scale="9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30"/>
  <sheetViews>
    <sheetView rightToLeft="1" zoomScale="85" zoomScaleNormal="85" workbookViewId="0">
      <pane ySplit="5" topLeftCell="A17" activePane="bottomLeft" state="frozen"/>
      <selection pane="bottomLeft" activeCell="O1" sqref="A1:O30"/>
    </sheetView>
  </sheetViews>
  <sheetFormatPr defaultColWidth="8.7109375" defaultRowHeight="15" x14ac:dyDescent="0.25"/>
  <cols>
    <col min="1" max="1" width="4.7109375" style="1" customWidth="1"/>
    <col min="2" max="2" width="10.85546875" style="1" customWidth="1"/>
    <col min="3" max="3" width="10.5703125" style="1" bestFit="1" customWidth="1"/>
    <col min="4" max="4" width="12.140625" style="5" customWidth="1"/>
    <col min="5" max="5" width="13" style="5" customWidth="1"/>
    <col min="6" max="6" width="29.28515625" style="5" bestFit="1" customWidth="1"/>
    <col min="7" max="7" width="18" style="5" bestFit="1" customWidth="1"/>
    <col min="8" max="8" width="13.85546875" style="5" customWidth="1"/>
    <col min="9" max="9" width="7.140625" style="5" customWidth="1"/>
    <col min="10" max="10" width="9.140625" style="5" bestFit="1" customWidth="1"/>
    <col min="11" max="11" width="7.140625" style="5" customWidth="1"/>
    <col min="12" max="12" width="7.5703125" style="5" bestFit="1" customWidth="1"/>
    <col min="13" max="13" width="8.5703125" style="5" bestFit="1" customWidth="1"/>
    <col min="14" max="14" width="9.140625" style="5" customWidth="1"/>
    <col min="15" max="15" width="7.140625" style="5" customWidth="1"/>
    <col min="16" max="17" width="8.7109375" style="1"/>
    <col min="18" max="18" width="12.7109375" style="1" bestFit="1" customWidth="1"/>
    <col min="19" max="16384" width="8.7109375" style="1"/>
  </cols>
  <sheetData>
    <row r="2" spans="1:15" ht="26.25" x14ac:dyDescent="0.25">
      <c r="G2" s="122" t="s">
        <v>262</v>
      </c>
      <c r="H2" s="227">
        <v>44872</v>
      </c>
    </row>
    <row r="3" spans="1:15" ht="15.75" thickBot="1" x14ac:dyDescent="0.3"/>
    <row r="4" spans="1:15" ht="15.75" thickTop="1" x14ac:dyDescent="0.25">
      <c r="A4" s="390" t="s">
        <v>0</v>
      </c>
      <c r="B4" s="399" t="s">
        <v>1</v>
      </c>
      <c r="C4" s="399" t="s">
        <v>2</v>
      </c>
      <c r="D4" s="401" t="s">
        <v>3</v>
      </c>
      <c r="E4" s="392" t="s">
        <v>18</v>
      </c>
      <c r="F4" s="392" t="s">
        <v>15</v>
      </c>
      <c r="G4" s="394" t="s">
        <v>222</v>
      </c>
      <c r="H4" s="224"/>
      <c r="I4" s="224"/>
      <c r="J4" s="224"/>
      <c r="K4" s="224"/>
      <c r="L4" s="440" t="s">
        <v>383</v>
      </c>
      <c r="M4" s="440"/>
      <c r="N4" s="440"/>
      <c r="O4" s="225"/>
    </row>
    <row r="5" spans="1:15" ht="15.75" thickBot="1" x14ac:dyDescent="0.3">
      <c r="A5" s="391"/>
      <c r="B5" s="400"/>
      <c r="C5" s="410"/>
      <c r="D5" s="402"/>
      <c r="E5" s="393"/>
      <c r="F5" s="393"/>
      <c r="G5" s="395"/>
      <c r="H5" s="7" t="s">
        <v>8</v>
      </c>
      <c r="I5" s="7" t="s">
        <v>9</v>
      </c>
      <c r="J5" s="7" t="s">
        <v>10</v>
      </c>
      <c r="K5" s="7"/>
      <c r="L5" s="33" t="s">
        <v>1</v>
      </c>
      <c r="M5" s="33" t="s">
        <v>2</v>
      </c>
      <c r="N5" s="33" t="s">
        <v>384</v>
      </c>
      <c r="O5" s="8"/>
    </row>
    <row r="6" spans="1:15" ht="15.75" thickTop="1" x14ac:dyDescent="0.25">
      <c r="A6" s="2">
        <v>1</v>
      </c>
      <c r="B6" s="79">
        <v>1</v>
      </c>
      <c r="C6" s="9">
        <v>7600</v>
      </c>
      <c r="D6" s="9">
        <f>B6*C6</f>
        <v>7600</v>
      </c>
      <c r="E6" s="13">
        <v>44818</v>
      </c>
      <c r="F6" s="336">
        <v>7600</v>
      </c>
      <c r="G6" s="15" t="s">
        <v>219</v>
      </c>
      <c r="H6" s="336"/>
      <c r="I6" s="336"/>
      <c r="J6" s="336">
        <f>D6</f>
        <v>7600</v>
      </c>
      <c r="K6" s="23"/>
      <c r="L6" s="258">
        <v>89</v>
      </c>
      <c r="M6" s="258">
        <v>205</v>
      </c>
      <c r="N6" s="258" t="s">
        <v>386</v>
      </c>
      <c r="O6" s="25"/>
    </row>
    <row r="7" spans="1:15" x14ac:dyDescent="0.25">
      <c r="A7" s="3">
        <v>2</v>
      </c>
      <c r="B7" s="80">
        <v>77.150000000000006</v>
      </c>
      <c r="C7" s="10">
        <v>70</v>
      </c>
      <c r="D7" s="10">
        <f>B7*C7</f>
        <v>5400.5</v>
      </c>
      <c r="E7" s="14">
        <v>44811</v>
      </c>
      <c r="F7" s="337">
        <v>5400</v>
      </c>
      <c r="G7" s="32" t="s">
        <v>35</v>
      </c>
      <c r="H7" s="337">
        <f t="shared" ref="H7:H15" si="0">D7</f>
        <v>5400.5</v>
      </c>
      <c r="I7" s="337"/>
      <c r="J7" s="337"/>
      <c r="K7" s="24"/>
      <c r="L7" s="259">
        <v>89</v>
      </c>
      <c r="M7" s="259">
        <v>220</v>
      </c>
      <c r="N7" s="259" t="s">
        <v>387</v>
      </c>
      <c r="O7" s="26"/>
    </row>
    <row r="8" spans="1:15" x14ac:dyDescent="0.25">
      <c r="A8" s="3">
        <v>3</v>
      </c>
      <c r="B8" s="80">
        <v>1</v>
      </c>
      <c r="C8" s="10">
        <v>2500</v>
      </c>
      <c r="D8" s="10">
        <f t="shared" ref="D8:D23" si="1">B8*C8</f>
        <v>2500</v>
      </c>
      <c r="E8" s="14">
        <v>44816</v>
      </c>
      <c r="F8" s="337">
        <v>2500</v>
      </c>
      <c r="G8" s="16" t="s">
        <v>36</v>
      </c>
      <c r="H8" s="337">
        <f t="shared" si="0"/>
        <v>2500</v>
      </c>
      <c r="I8" s="337"/>
      <c r="J8" s="337"/>
      <c r="K8" s="24"/>
      <c r="L8" s="259">
        <v>89</v>
      </c>
      <c r="M8" s="259">
        <v>235</v>
      </c>
      <c r="N8" s="259" t="s">
        <v>388</v>
      </c>
      <c r="O8" s="26"/>
    </row>
    <row r="9" spans="1:15" x14ac:dyDescent="0.25">
      <c r="A9" s="3">
        <v>4</v>
      </c>
      <c r="B9" s="80">
        <v>305</v>
      </c>
      <c r="C9" s="10">
        <v>160</v>
      </c>
      <c r="D9" s="10">
        <f t="shared" si="1"/>
        <v>48800</v>
      </c>
      <c r="E9" s="14">
        <v>44822</v>
      </c>
      <c r="F9" s="337">
        <v>30000</v>
      </c>
      <c r="G9" s="136" t="s">
        <v>37</v>
      </c>
      <c r="H9" s="337">
        <f t="shared" si="0"/>
        <v>48800</v>
      </c>
      <c r="I9" s="337"/>
      <c r="J9" s="337"/>
      <c r="K9" s="24"/>
      <c r="L9" s="140">
        <v>89</v>
      </c>
      <c r="M9" s="140">
        <v>285</v>
      </c>
      <c r="N9" s="140" t="s">
        <v>389</v>
      </c>
      <c r="O9" s="26"/>
    </row>
    <row r="10" spans="1:15" x14ac:dyDescent="0.25">
      <c r="A10" s="3">
        <v>5</v>
      </c>
      <c r="B10" s="80">
        <v>94</v>
      </c>
      <c r="C10" s="10">
        <v>170</v>
      </c>
      <c r="D10" s="229">
        <f t="shared" si="1"/>
        <v>15980</v>
      </c>
      <c r="E10" s="14">
        <v>44838</v>
      </c>
      <c r="F10" s="337"/>
      <c r="G10" s="16" t="s">
        <v>400</v>
      </c>
      <c r="H10" s="337">
        <f t="shared" si="0"/>
        <v>15980</v>
      </c>
      <c r="I10" s="337"/>
      <c r="J10" s="337"/>
      <c r="K10" s="24"/>
      <c r="L10" s="140">
        <v>88</v>
      </c>
      <c r="M10" s="140">
        <v>300</v>
      </c>
      <c r="N10" s="140" t="s">
        <v>390</v>
      </c>
      <c r="O10" s="26"/>
    </row>
    <row r="11" spans="1:15" x14ac:dyDescent="0.25">
      <c r="A11" s="3">
        <v>6</v>
      </c>
      <c r="B11" s="80">
        <v>94</v>
      </c>
      <c r="C11" s="10">
        <v>5</v>
      </c>
      <c r="D11" s="10">
        <f t="shared" si="1"/>
        <v>470</v>
      </c>
      <c r="E11" s="14">
        <v>44838</v>
      </c>
      <c r="G11" s="10" t="s">
        <v>397</v>
      </c>
      <c r="H11" s="337">
        <f t="shared" si="0"/>
        <v>470</v>
      </c>
      <c r="I11" s="337"/>
      <c r="J11" s="337"/>
      <c r="K11" s="24"/>
      <c r="L11" s="140">
        <v>88</v>
      </c>
      <c r="M11" s="140">
        <v>315</v>
      </c>
      <c r="N11" s="140" t="s">
        <v>391</v>
      </c>
      <c r="O11" s="26"/>
    </row>
    <row r="12" spans="1:15" x14ac:dyDescent="0.25">
      <c r="A12" s="4">
        <v>7</v>
      </c>
      <c r="B12" s="80"/>
      <c r="C12" s="10"/>
      <c r="D12" s="10">
        <f t="shared" si="1"/>
        <v>0</v>
      </c>
      <c r="E12" s="14">
        <v>44842</v>
      </c>
      <c r="F12" s="229">
        <v>17000</v>
      </c>
      <c r="G12" s="230" t="s">
        <v>402</v>
      </c>
      <c r="H12" s="337">
        <f t="shared" si="0"/>
        <v>0</v>
      </c>
      <c r="I12" s="337"/>
      <c r="J12" s="337"/>
      <c r="K12" s="24"/>
      <c r="L12" s="140">
        <v>88</v>
      </c>
      <c r="M12" s="140">
        <v>330</v>
      </c>
      <c r="N12" s="140" t="s">
        <v>392</v>
      </c>
      <c r="O12" s="26"/>
    </row>
    <row r="13" spans="1:15" x14ac:dyDescent="0.25">
      <c r="A13" s="3">
        <v>8</v>
      </c>
      <c r="B13" s="80">
        <v>98</v>
      </c>
      <c r="C13" s="10">
        <v>180</v>
      </c>
      <c r="D13" s="231">
        <f t="shared" si="1"/>
        <v>17640</v>
      </c>
      <c r="E13" s="14">
        <v>44850</v>
      </c>
      <c r="F13" s="337"/>
      <c r="G13" s="16" t="s">
        <v>280</v>
      </c>
      <c r="H13" s="337">
        <f t="shared" si="0"/>
        <v>17640</v>
      </c>
      <c r="I13" s="337"/>
      <c r="J13" s="337"/>
      <c r="K13" s="24"/>
      <c r="L13" s="140">
        <v>86</v>
      </c>
      <c r="M13" s="140">
        <v>345</v>
      </c>
      <c r="N13" s="140" t="s">
        <v>393</v>
      </c>
      <c r="O13" s="26"/>
    </row>
    <row r="14" spans="1:15" x14ac:dyDescent="0.25">
      <c r="A14" s="3">
        <v>9</v>
      </c>
      <c r="B14" s="80">
        <v>89</v>
      </c>
      <c r="C14" s="10">
        <v>190</v>
      </c>
      <c r="D14" s="10">
        <f t="shared" si="1"/>
        <v>16910</v>
      </c>
      <c r="E14" s="14">
        <v>44872</v>
      </c>
      <c r="F14" s="337"/>
      <c r="G14" s="16" t="s">
        <v>385</v>
      </c>
      <c r="H14" s="337">
        <f t="shared" si="0"/>
        <v>16910</v>
      </c>
      <c r="I14" s="337"/>
      <c r="J14" s="337"/>
      <c r="K14" s="24"/>
      <c r="L14" s="140">
        <v>86</v>
      </c>
      <c r="M14" s="140">
        <v>360</v>
      </c>
      <c r="N14" s="140" t="s">
        <v>394</v>
      </c>
      <c r="O14" s="26"/>
    </row>
    <row r="15" spans="1:15" x14ac:dyDescent="0.25">
      <c r="A15" s="3">
        <v>10</v>
      </c>
      <c r="B15" s="80"/>
      <c r="C15" s="10"/>
      <c r="D15" s="10">
        <f t="shared" si="1"/>
        <v>0</v>
      </c>
      <c r="E15" s="14">
        <v>44854</v>
      </c>
      <c r="F15" s="231">
        <v>18700</v>
      </c>
      <c r="G15" s="232" t="s">
        <v>401</v>
      </c>
      <c r="H15" s="337">
        <f t="shared" si="0"/>
        <v>0</v>
      </c>
      <c r="I15" s="337"/>
      <c r="J15" s="337"/>
      <c r="K15" s="24"/>
      <c r="L15" s="24"/>
      <c r="M15" s="24"/>
      <c r="N15" s="24"/>
      <c r="O15" s="26"/>
    </row>
    <row r="16" spans="1:15" x14ac:dyDescent="0.25">
      <c r="A16" s="3">
        <v>11</v>
      </c>
      <c r="B16" s="80">
        <v>98</v>
      </c>
      <c r="C16" s="10">
        <v>10</v>
      </c>
      <c r="D16" s="10">
        <f t="shared" si="1"/>
        <v>980</v>
      </c>
      <c r="E16" s="14"/>
      <c r="F16" s="337"/>
      <c r="G16" s="228" t="s">
        <v>398</v>
      </c>
      <c r="H16" s="337"/>
      <c r="I16" s="337"/>
      <c r="J16" s="337"/>
      <c r="K16" s="24"/>
      <c r="L16" s="24"/>
      <c r="M16" s="24"/>
      <c r="N16" s="24"/>
      <c r="O16" s="26"/>
    </row>
    <row r="17" spans="1:15" x14ac:dyDescent="0.25">
      <c r="A17" s="3">
        <v>12</v>
      </c>
      <c r="B17" s="80">
        <v>89</v>
      </c>
      <c r="C17" s="10">
        <v>15</v>
      </c>
      <c r="D17" s="10">
        <f t="shared" si="1"/>
        <v>1335</v>
      </c>
      <c r="E17" s="14"/>
      <c r="F17" s="337"/>
      <c r="G17" s="228" t="s">
        <v>399</v>
      </c>
      <c r="H17" s="337"/>
      <c r="I17" s="337"/>
      <c r="J17" s="337"/>
      <c r="K17" s="24"/>
      <c r="L17" s="24"/>
      <c r="M17" s="24"/>
      <c r="N17" s="24"/>
      <c r="O17" s="26"/>
    </row>
    <row r="18" spans="1:15" x14ac:dyDescent="0.25">
      <c r="A18" s="3">
        <v>13</v>
      </c>
      <c r="B18" s="80"/>
      <c r="C18" s="10"/>
      <c r="D18" s="10">
        <f t="shared" si="1"/>
        <v>0</v>
      </c>
      <c r="E18" s="14">
        <v>44875</v>
      </c>
      <c r="F18" s="337">
        <v>30000</v>
      </c>
      <c r="G18" s="16">
        <v>371</v>
      </c>
      <c r="H18" s="337"/>
      <c r="I18" s="337"/>
      <c r="J18" s="337"/>
      <c r="K18" s="24"/>
      <c r="L18" s="24"/>
      <c r="M18" s="24"/>
      <c r="N18" s="24"/>
      <c r="O18" s="26"/>
    </row>
    <row r="19" spans="1:15" x14ac:dyDescent="0.25">
      <c r="A19" s="3">
        <v>14</v>
      </c>
      <c r="B19" s="80">
        <v>89</v>
      </c>
      <c r="C19" s="10">
        <v>220</v>
      </c>
      <c r="D19" s="10">
        <f t="shared" si="1"/>
        <v>19580</v>
      </c>
      <c r="E19" s="14">
        <v>44889</v>
      </c>
      <c r="F19" s="337"/>
      <c r="G19" s="16" t="s">
        <v>415</v>
      </c>
      <c r="H19" s="337"/>
      <c r="I19" s="337"/>
      <c r="J19" s="337"/>
      <c r="K19" s="24"/>
      <c r="L19" s="24"/>
      <c r="M19" s="24"/>
      <c r="N19" s="24"/>
      <c r="O19" s="26"/>
    </row>
    <row r="20" spans="1:15" x14ac:dyDescent="0.25">
      <c r="A20" s="3">
        <v>15</v>
      </c>
      <c r="B20" s="80"/>
      <c r="C20" s="10"/>
      <c r="D20" s="10">
        <f t="shared" si="1"/>
        <v>0</v>
      </c>
      <c r="E20" s="14"/>
      <c r="F20" s="337">
        <v>14100</v>
      </c>
      <c r="G20" s="16" t="s">
        <v>426</v>
      </c>
      <c r="H20" s="24"/>
      <c r="I20" s="24"/>
      <c r="J20" s="24"/>
      <c r="K20" s="24"/>
      <c r="L20" s="24"/>
      <c r="M20" s="24"/>
      <c r="N20" s="24"/>
      <c r="O20" s="26"/>
    </row>
    <row r="21" spans="1:15" x14ac:dyDescent="0.25">
      <c r="A21" s="3">
        <v>16</v>
      </c>
      <c r="B21" s="80">
        <v>89</v>
      </c>
      <c r="C21" s="10">
        <v>235</v>
      </c>
      <c r="D21" s="10">
        <f t="shared" si="1"/>
        <v>20915</v>
      </c>
      <c r="E21" s="14">
        <v>44913</v>
      </c>
      <c r="F21" s="337">
        <v>150</v>
      </c>
      <c r="G21" s="16" t="s">
        <v>441</v>
      </c>
      <c r="H21" s="24"/>
      <c r="I21" s="24"/>
      <c r="J21" s="24"/>
      <c r="K21" s="24"/>
      <c r="L21" s="24"/>
      <c r="M21" s="24"/>
      <c r="N21" s="24"/>
      <c r="O21" s="26"/>
    </row>
    <row r="22" spans="1:15" ht="15" customHeight="1" x14ac:dyDescent="0.25">
      <c r="A22" s="3">
        <v>17</v>
      </c>
      <c r="B22" s="80"/>
      <c r="C22" s="10"/>
      <c r="D22" s="10">
        <f t="shared" si="1"/>
        <v>0</v>
      </c>
      <c r="E22" s="14">
        <v>44917</v>
      </c>
      <c r="F22" s="337">
        <v>20000</v>
      </c>
      <c r="G22" s="16"/>
      <c r="H22" s="24"/>
      <c r="I22" s="24"/>
      <c r="J22" s="24"/>
      <c r="K22" s="24"/>
      <c r="L22" s="24"/>
      <c r="M22" s="24"/>
      <c r="N22" s="24"/>
      <c r="O22" s="26"/>
    </row>
    <row r="23" spans="1:15" x14ac:dyDescent="0.25">
      <c r="A23" s="3">
        <v>36</v>
      </c>
      <c r="B23" s="80"/>
      <c r="C23" s="10"/>
      <c r="D23" s="10">
        <f t="shared" si="1"/>
        <v>0</v>
      </c>
      <c r="E23" s="14"/>
      <c r="F23" s="10"/>
      <c r="G23" s="16"/>
      <c r="H23" s="24"/>
      <c r="I23" s="24"/>
      <c r="J23" s="24"/>
      <c r="K23" s="24"/>
      <c r="L23" s="24"/>
      <c r="M23" s="24"/>
      <c r="N23" s="24"/>
      <c r="O23" s="26"/>
    </row>
    <row r="24" spans="1:15" ht="34.5" customHeight="1" x14ac:dyDescent="0.25">
      <c r="A24" s="3"/>
      <c r="B24" s="81"/>
      <c r="C24" s="10">
        <f>SUM(C6:C23)</f>
        <v>11355</v>
      </c>
      <c r="D24" s="10">
        <f>SUM(D6:D23)</f>
        <v>158110.5</v>
      </c>
      <c r="E24" s="14"/>
      <c r="F24" s="10">
        <f>SUM(F6:F23)</f>
        <v>145450</v>
      </c>
      <c r="G24" s="14"/>
      <c r="H24" s="337">
        <f>SUM(H6:H20)</f>
        <v>107700.5</v>
      </c>
      <c r="I24" s="24">
        <f t="shared" ref="I24:K24" si="2">SUM(I6:I20)</f>
        <v>0</v>
      </c>
      <c r="J24" s="337">
        <f t="shared" si="2"/>
        <v>7600</v>
      </c>
      <c r="K24" s="24">
        <f t="shared" si="2"/>
        <v>0</v>
      </c>
      <c r="L24" s="24">
        <f>SUM(L6:L23)</f>
        <v>792</v>
      </c>
      <c r="M24" s="24">
        <f>SUM(M6:M23)</f>
        <v>2595</v>
      </c>
      <c r="N24" s="24">
        <f>SUM(N6:N23)</f>
        <v>0</v>
      </c>
      <c r="O24" s="26">
        <f>SUM(O6:O23)</f>
        <v>0</v>
      </c>
    </row>
    <row r="25" spans="1:15" ht="21.75" thickBot="1" x14ac:dyDescent="0.4">
      <c r="A25" s="379" t="s">
        <v>16</v>
      </c>
      <c r="B25" s="380"/>
      <c r="C25" s="381"/>
      <c r="D25" s="382">
        <f>F24-D24+1700+1700+1700+1700+1700+1700</f>
        <v>-2460.5</v>
      </c>
      <c r="E25" s="383"/>
      <c r="F25" s="383"/>
      <c r="G25" s="383"/>
      <c r="H25" s="11"/>
      <c r="I25" s="11"/>
      <c r="J25" s="11"/>
      <c r="K25" s="11"/>
      <c r="L25" s="11"/>
      <c r="M25" s="11"/>
      <c r="N25" s="11"/>
      <c r="O25" s="12"/>
    </row>
    <row r="26" spans="1:15" ht="15.75" thickTop="1" x14ac:dyDescent="0.25"/>
    <row r="27" spans="1:15" x14ac:dyDescent="0.25">
      <c r="C27" s="260" t="s">
        <v>427</v>
      </c>
      <c r="D27" s="261">
        <f>F24-D24</f>
        <v>-12660.5</v>
      </c>
    </row>
    <row r="28" spans="1:15" x14ac:dyDescent="0.25">
      <c r="G28" s="82" t="s">
        <v>220</v>
      </c>
    </row>
    <row r="29" spans="1:15" x14ac:dyDescent="0.25">
      <c r="G29" s="5" t="s">
        <v>221</v>
      </c>
    </row>
    <row r="30" spans="1:15" x14ac:dyDescent="0.25">
      <c r="F30" s="5" t="s">
        <v>403</v>
      </c>
      <c r="G30" s="5" t="s">
        <v>395</v>
      </c>
    </row>
  </sheetData>
  <mergeCells count="10">
    <mergeCell ref="L4:N4"/>
    <mergeCell ref="G4:G5"/>
    <mergeCell ref="A25:C25"/>
    <mergeCell ref="D25:G25"/>
    <mergeCell ref="A4:A5"/>
    <mergeCell ref="B4:B5"/>
    <mergeCell ref="C4:C5"/>
    <mergeCell ref="D4:D5"/>
    <mergeCell ref="E4:E5"/>
    <mergeCell ref="F4:F5"/>
  </mergeCells>
  <pageMargins left="0.70866141732283472" right="0.70866141732283472" top="0.74803149606299213" bottom="0.74803149606299213" header="0.31496062992125984" footer="0.31496062992125984"/>
  <pageSetup paperSize="9" scale="4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N44"/>
  <sheetViews>
    <sheetView rightToLeft="1" workbookViewId="0">
      <pane ySplit="5" topLeftCell="A12" activePane="bottomLeft" state="frozen"/>
      <selection pane="bottomLeft" activeCell="G16" sqref="G16"/>
    </sheetView>
  </sheetViews>
  <sheetFormatPr defaultColWidth="8.7109375" defaultRowHeight="15" x14ac:dyDescent="0.25"/>
  <cols>
    <col min="1" max="1" width="4.7109375" style="1" customWidth="1"/>
    <col min="2" max="2" width="8" style="1" bestFit="1" customWidth="1"/>
    <col min="3" max="3" width="11.5703125" style="1" bestFit="1" customWidth="1"/>
    <col min="4" max="4" width="12.140625" style="5" customWidth="1"/>
    <col min="5" max="5" width="11" style="5" customWidth="1"/>
    <col min="6" max="6" width="11.5703125" style="5" bestFit="1" customWidth="1"/>
    <col min="7" max="7" width="10.140625" style="5" customWidth="1"/>
    <col min="8" max="8" width="10.42578125" style="5" bestFit="1" customWidth="1"/>
    <col min="9" max="9" width="7" style="5" customWidth="1"/>
    <col min="10" max="10" width="7.140625" style="5" customWidth="1"/>
    <col min="11" max="11" width="11" style="5" bestFit="1" customWidth="1"/>
    <col min="12" max="13" width="7.42578125" style="5" bestFit="1" customWidth="1"/>
    <col min="14" max="14" width="10.42578125" style="5" bestFit="1" customWidth="1"/>
    <col min="15" max="16384" width="8.7109375" style="1"/>
  </cols>
  <sheetData>
    <row r="3" spans="1:14" ht="15.75" thickBot="1" x14ac:dyDescent="0.3"/>
    <row r="4" spans="1:14" ht="15.75" thickTop="1" x14ac:dyDescent="0.25">
      <c r="A4" s="390" t="s">
        <v>0</v>
      </c>
      <c r="B4" s="399" t="s">
        <v>1</v>
      </c>
      <c r="C4" s="399" t="s">
        <v>2</v>
      </c>
      <c r="D4" s="401" t="s">
        <v>3</v>
      </c>
      <c r="E4" s="392" t="s">
        <v>18</v>
      </c>
      <c r="F4" s="392" t="s">
        <v>15</v>
      </c>
      <c r="G4" s="394" t="s">
        <v>17</v>
      </c>
      <c r="H4" s="441" t="s">
        <v>279</v>
      </c>
      <c r="I4" s="384"/>
      <c r="J4" s="384"/>
      <c r="K4" s="384"/>
      <c r="L4" s="384"/>
      <c r="M4" s="384"/>
      <c r="N4" s="385"/>
    </row>
    <row r="5" spans="1:14" ht="15.75" thickBot="1" x14ac:dyDescent="0.3">
      <c r="A5" s="391"/>
      <c r="B5" s="400"/>
      <c r="C5" s="410"/>
      <c r="D5" s="402"/>
      <c r="E5" s="393"/>
      <c r="F5" s="393"/>
      <c r="G5" s="395"/>
      <c r="H5" s="155" t="s">
        <v>5</v>
      </c>
      <c r="I5" s="155" t="s">
        <v>8</v>
      </c>
      <c r="J5" s="155"/>
      <c r="K5" s="7"/>
      <c r="L5" s="7"/>
      <c r="M5" s="7"/>
      <c r="N5" s="8"/>
    </row>
    <row r="6" spans="1:14" ht="15.75" thickTop="1" x14ac:dyDescent="0.25">
      <c r="A6" s="2">
        <v>1</v>
      </c>
      <c r="B6" s="17">
        <v>1</v>
      </c>
      <c r="C6" s="125">
        <v>365060</v>
      </c>
      <c r="D6" s="125">
        <f>B6*C6</f>
        <v>365060</v>
      </c>
      <c r="E6" s="13"/>
      <c r="F6" s="125"/>
      <c r="G6" s="15" t="s">
        <v>26</v>
      </c>
      <c r="H6" s="153">
        <v>369060</v>
      </c>
      <c r="I6" s="153"/>
      <c r="J6" s="153"/>
      <c r="K6" s="23"/>
      <c r="L6" s="23"/>
      <c r="M6" s="23"/>
      <c r="N6" s="25"/>
    </row>
    <row r="7" spans="1:14" x14ac:dyDescent="0.25">
      <c r="A7" s="4"/>
      <c r="B7" s="128">
        <v>1</v>
      </c>
      <c r="C7" s="30">
        <v>4000</v>
      </c>
      <c r="D7" s="10">
        <f t="shared" ref="D7:D8" si="0">B7*C7</f>
        <v>4000</v>
      </c>
      <c r="E7" s="31"/>
      <c r="F7" s="256">
        <v>332060</v>
      </c>
      <c r="G7" s="32" t="s">
        <v>424</v>
      </c>
      <c r="H7" s="154"/>
      <c r="I7" s="154"/>
      <c r="J7" s="154"/>
      <c r="K7" s="27"/>
      <c r="L7" s="27"/>
      <c r="M7" s="27"/>
      <c r="N7" s="257" t="s">
        <v>284</v>
      </c>
    </row>
    <row r="8" spans="1:14" x14ac:dyDescent="0.25">
      <c r="A8" s="4">
        <v>1</v>
      </c>
      <c r="B8" s="128"/>
      <c r="C8" s="30"/>
      <c r="D8" s="10">
        <f t="shared" si="0"/>
        <v>0</v>
      </c>
      <c r="E8" s="31"/>
      <c r="F8" s="30"/>
      <c r="G8" s="32"/>
      <c r="H8" s="154"/>
      <c r="I8" s="154"/>
      <c r="J8" s="154"/>
      <c r="K8" s="253" t="s">
        <v>35</v>
      </c>
      <c r="L8" s="253">
        <v>195</v>
      </c>
      <c r="M8" s="253">
        <v>80</v>
      </c>
      <c r="N8" s="254">
        <f>L8*M8</f>
        <v>15600</v>
      </c>
    </row>
    <row r="9" spans="1:14" x14ac:dyDescent="0.25">
      <c r="A9" s="3">
        <v>2</v>
      </c>
      <c r="B9" s="18"/>
      <c r="C9" s="10"/>
      <c r="D9" s="10">
        <f>B9*C9</f>
        <v>0</v>
      </c>
      <c r="E9" s="14">
        <v>44769</v>
      </c>
      <c r="F9" s="10">
        <v>50000</v>
      </c>
      <c r="G9" s="16">
        <v>327</v>
      </c>
      <c r="H9" s="154"/>
      <c r="I9" s="154"/>
      <c r="J9" s="154"/>
      <c r="K9" s="140" t="s">
        <v>271</v>
      </c>
      <c r="L9" s="140">
        <v>782</v>
      </c>
      <c r="M9" s="140">
        <v>120</v>
      </c>
      <c r="N9" s="254">
        <f t="shared" ref="N9:N20" si="1">L9*M9</f>
        <v>93840</v>
      </c>
    </row>
    <row r="10" spans="1:14" x14ac:dyDescent="0.25">
      <c r="A10" s="3">
        <v>3</v>
      </c>
      <c r="B10" s="18"/>
      <c r="C10" s="10"/>
      <c r="D10" s="10">
        <f t="shared" ref="D10:D41" si="2">B10*C10</f>
        <v>0</v>
      </c>
      <c r="E10" s="14">
        <v>44805</v>
      </c>
      <c r="F10" s="10">
        <v>50000</v>
      </c>
      <c r="G10" s="16"/>
      <c r="H10" s="154"/>
      <c r="I10" s="154"/>
      <c r="J10" s="154"/>
      <c r="K10" s="140" t="s">
        <v>272</v>
      </c>
      <c r="L10" s="140">
        <v>198</v>
      </c>
      <c r="M10" s="140">
        <v>130</v>
      </c>
      <c r="N10" s="254">
        <f t="shared" si="1"/>
        <v>25740</v>
      </c>
    </row>
    <row r="11" spans="1:14" x14ac:dyDescent="0.25">
      <c r="A11" s="3">
        <v>4</v>
      </c>
      <c r="B11" s="18"/>
      <c r="C11" s="10"/>
      <c r="D11" s="10">
        <f t="shared" si="2"/>
        <v>0</v>
      </c>
      <c r="E11" s="14">
        <v>44846</v>
      </c>
      <c r="F11" s="10">
        <v>100000</v>
      </c>
      <c r="G11" s="16"/>
      <c r="H11" s="154"/>
      <c r="I11" s="154"/>
      <c r="J11" s="154"/>
      <c r="K11" s="140" t="s">
        <v>273</v>
      </c>
      <c r="L11" s="140">
        <v>202</v>
      </c>
      <c r="M11" s="140">
        <v>140</v>
      </c>
      <c r="N11" s="254">
        <f t="shared" si="1"/>
        <v>28280</v>
      </c>
    </row>
    <row r="12" spans="1:14" x14ac:dyDescent="0.25">
      <c r="A12" s="3">
        <v>5</v>
      </c>
      <c r="B12" s="252">
        <v>192</v>
      </c>
      <c r="C12" s="27">
        <v>350</v>
      </c>
      <c r="D12" s="10">
        <f t="shared" si="2"/>
        <v>67200</v>
      </c>
      <c r="E12" s="14"/>
      <c r="F12" s="10"/>
      <c r="G12" s="16"/>
      <c r="H12" s="154">
        <f>D12</f>
        <v>67200</v>
      </c>
      <c r="I12" s="154"/>
      <c r="J12" s="154"/>
      <c r="K12" s="140" t="s">
        <v>274</v>
      </c>
      <c r="L12" s="140">
        <v>192</v>
      </c>
      <c r="M12" s="140">
        <v>150</v>
      </c>
      <c r="N12" s="254">
        <f t="shared" si="1"/>
        <v>28800</v>
      </c>
    </row>
    <row r="13" spans="1:14" x14ac:dyDescent="0.25">
      <c r="A13" s="3">
        <v>6</v>
      </c>
      <c r="B13" s="244">
        <v>192</v>
      </c>
      <c r="C13" s="24">
        <v>350</v>
      </c>
      <c r="D13" s="10">
        <f t="shared" si="2"/>
        <v>67200</v>
      </c>
      <c r="E13" s="14"/>
      <c r="F13" s="10"/>
      <c r="G13" s="16"/>
      <c r="H13" s="154">
        <f t="shared" ref="H13:H14" si="3">D13</f>
        <v>67200</v>
      </c>
      <c r="I13" s="154"/>
      <c r="J13" s="154"/>
      <c r="K13" s="140" t="s">
        <v>275</v>
      </c>
      <c r="L13" s="140">
        <v>192</v>
      </c>
      <c r="M13" s="140">
        <v>160</v>
      </c>
      <c r="N13" s="254">
        <f t="shared" si="1"/>
        <v>30720</v>
      </c>
    </row>
    <row r="14" spans="1:14" x14ac:dyDescent="0.25">
      <c r="A14" s="4">
        <v>7</v>
      </c>
      <c r="B14" s="244">
        <v>192</v>
      </c>
      <c r="C14" s="24">
        <v>350</v>
      </c>
      <c r="D14" s="10">
        <f t="shared" si="2"/>
        <v>67200</v>
      </c>
      <c r="E14" s="14"/>
      <c r="F14" s="10"/>
      <c r="G14" s="16"/>
      <c r="H14" s="154">
        <f t="shared" si="3"/>
        <v>67200</v>
      </c>
      <c r="I14" s="154"/>
      <c r="J14" s="154"/>
      <c r="K14" s="140" t="s">
        <v>276</v>
      </c>
      <c r="L14" s="140">
        <v>192</v>
      </c>
      <c r="M14" s="140">
        <v>170</v>
      </c>
      <c r="N14" s="254">
        <f t="shared" si="1"/>
        <v>32640</v>
      </c>
    </row>
    <row r="15" spans="1:14" x14ac:dyDescent="0.25">
      <c r="A15" s="3">
        <v>8</v>
      </c>
      <c r="B15" s="244"/>
      <c r="C15" s="24"/>
      <c r="D15" s="10">
        <f t="shared" si="2"/>
        <v>0</v>
      </c>
      <c r="E15" s="14">
        <v>44888</v>
      </c>
      <c r="F15" s="10">
        <v>38600</v>
      </c>
      <c r="G15" s="16">
        <v>380</v>
      </c>
      <c r="H15" s="154"/>
      <c r="I15" s="154"/>
      <c r="J15" s="154"/>
      <c r="K15" s="140" t="s">
        <v>290</v>
      </c>
      <c r="L15" s="140">
        <v>192</v>
      </c>
      <c r="M15" s="140">
        <v>180</v>
      </c>
      <c r="N15" s="254">
        <f t="shared" si="1"/>
        <v>34560</v>
      </c>
    </row>
    <row r="16" spans="1:14" x14ac:dyDescent="0.25">
      <c r="A16" s="3">
        <v>9</v>
      </c>
      <c r="B16" s="244"/>
      <c r="C16" s="24"/>
      <c r="D16" s="10">
        <f t="shared" si="2"/>
        <v>0</v>
      </c>
      <c r="E16" s="14"/>
      <c r="F16" s="10"/>
      <c r="G16" s="16"/>
      <c r="H16" s="154"/>
      <c r="I16" s="154"/>
      <c r="J16" s="154"/>
      <c r="K16" s="140" t="s">
        <v>277</v>
      </c>
      <c r="L16" s="140">
        <v>192</v>
      </c>
      <c r="M16" s="140">
        <v>190</v>
      </c>
      <c r="N16" s="254">
        <f t="shared" si="1"/>
        <v>36480</v>
      </c>
    </row>
    <row r="17" spans="1:14" x14ac:dyDescent="0.25">
      <c r="A17" s="3">
        <v>10</v>
      </c>
      <c r="B17" s="244"/>
      <c r="C17" s="24"/>
      <c r="D17" s="10">
        <f t="shared" si="2"/>
        <v>0</v>
      </c>
      <c r="E17" s="14"/>
      <c r="F17" s="10"/>
      <c r="G17" s="16"/>
      <c r="H17" s="154"/>
      <c r="I17" s="154"/>
      <c r="J17" s="154"/>
      <c r="K17" s="140" t="s">
        <v>278</v>
      </c>
      <c r="L17" s="140">
        <v>192</v>
      </c>
      <c r="M17" s="140">
        <v>200</v>
      </c>
      <c r="N17" s="254">
        <f t="shared" si="1"/>
        <v>38400</v>
      </c>
    </row>
    <row r="18" spans="1:14" x14ac:dyDescent="0.25">
      <c r="A18" s="3">
        <v>11</v>
      </c>
      <c r="B18" s="244"/>
      <c r="C18" s="24"/>
      <c r="D18" s="10">
        <f t="shared" si="2"/>
        <v>0</v>
      </c>
      <c r="E18" s="14"/>
      <c r="F18" s="10"/>
      <c r="G18" s="16"/>
      <c r="H18" s="154"/>
      <c r="I18" s="154"/>
      <c r="J18" s="154"/>
      <c r="K18" s="140" t="s">
        <v>421</v>
      </c>
      <c r="L18" s="140">
        <v>192</v>
      </c>
      <c r="M18" s="140">
        <v>350</v>
      </c>
      <c r="N18" s="254">
        <f t="shared" si="1"/>
        <v>67200</v>
      </c>
    </row>
    <row r="19" spans="1:14" x14ac:dyDescent="0.25">
      <c r="A19" s="3">
        <v>12</v>
      </c>
      <c r="B19" s="244"/>
      <c r="C19" s="24"/>
      <c r="D19" s="10">
        <f t="shared" si="2"/>
        <v>0</v>
      </c>
      <c r="E19" s="14"/>
      <c r="F19" s="10"/>
      <c r="G19" s="16"/>
      <c r="H19" s="154"/>
      <c r="I19" s="154"/>
      <c r="J19" s="154"/>
      <c r="K19" s="140" t="s">
        <v>422</v>
      </c>
      <c r="L19" s="140">
        <v>192</v>
      </c>
      <c r="M19" s="140">
        <v>350</v>
      </c>
      <c r="N19" s="254">
        <f t="shared" si="1"/>
        <v>67200</v>
      </c>
    </row>
    <row r="20" spans="1:14" x14ac:dyDescent="0.25">
      <c r="A20" s="3">
        <v>13</v>
      </c>
      <c r="B20" s="244"/>
      <c r="C20" s="24"/>
      <c r="D20" s="10">
        <f t="shared" si="2"/>
        <v>0</v>
      </c>
      <c r="E20" s="14"/>
      <c r="F20" s="10"/>
      <c r="G20" s="16"/>
      <c r="H20" s="154"/>
      <c r="I20" s="154"/>
      <c r="J20" s="154"/>
      <c r="K20" s="140" t="s">
        <v>423</v>
      </c>
      <c r="L20" s="140">
        <v>192</v>
      </c>
      <c r="M20" s="140">
        <v>350</v>
      </c>
      <c r="N20" s="254">
        <f t="shared" si="1"/>
        <v>67200</v>
      </c>
    </row>
    <row r="21" spans="1:14" x14ac:dyDescent="0.25">
      <c r="A21" s="3">
        <v>14</v>
      </c>
      <c r="B21" s="244"/>
      <c r="C21" s="24"/>
      <c r="D21" s="10">
        <f t="shared" si="2"/>
        <v>0</v>
      </c>
      <c r="E21" s="14"/>
      <c r="F21" s="10"/>
      <c r="G21" s="16"/>
      <c r="H21" s="154"/>
      <c r="I21" s="154"/>
      <c r="J21" s="154"/>
      <c r="K21" s="140"/>
      <c r="L21" s="140"/>
      <c r="M21" s="140"/>
      <c r="N21" s="255">
        <f>SUM(N8:N20)</f>
        <v>566660</v>
      </c>
    </row>
    <row r="22" spans="1:14" ht="14.25" hidden="1" customHeight="1" x14ac:dyDescent="0.25">
      <c r="A22" s="3">
        <v>17</v>
      </c>
      <c r="B22" s="18"/>
      <c r="C22" s="10"/>
      <c r="D22" s="10">
        <f t="shared" si="2"/>
        <v>0</v>
      </c>
      <c r="E22" s="14"/>
      <c r="F22" s="10"/>
      <c r="G22" s="16"/>
      <c r="H22" s="154"/>
      <c r="I22" s="154"/>
      <c r="J22" s="154"/>
      <c r="K22" s="24"/>
      <c r="L22" s="24"/>
      <c r="M22" s="24"/>
      <c r="N22" s="26"/>
    </row>
    <row r="23" spans="1:14" ht="14.25" hidden="1" customHeight="1" x14ac:dyDescent="0.25">
      <c r="A23" s="3">
        <v>18</v>
      </c>
      <c r="B23" s="18"/>
      <c r="C23" s="10"/>
      <c r="D23" s="10">
        <f t="shared" si="2"/>
        <v>0</v>
      </c>
      <c r="E23" s="14"/>
      <c r="F23" s="10"/>
      <c r="G23" s="16"/>
      <c r="H23" s="154"/>
      <c r="I23" s="154"/>
      <c r="J23" s="154"/>
      <c r="K23" s="24"/>
      <c r="L23" s="24"/>
      <c r="M23" s="24"/>
      <c r="N23" s="26"/>
    </row>
    <row r="24" spans="1:14" ht="14.25" hidden="1" customHeight="1" x14ac:dyDescent="0.25">
      <c r="A24" s="3">
        <v>19</v>
      </c>
      <c r="B24" s="18"/>
      <c r="C24" s="10"/>
      <c r="D24" s="10">
        <f t="shared" si="2"/>
        <v>0</v>
      </c>
      <c r="E24" s="14"/>
      <c r="F24" s="10"/>
      <c r="G24" s="16"/>
      <c r="H24" s="154"/>
      <c r="I24" s="154"/>
      <c r="J24" s="154"/>
      <c r="K24" s="24"/>
      <c r="L24" s="24"/>
      <c r="M24" s="24"/>
      <c r="N24" s="26"/>
    </row>
    <row r="25" spans="1:14" ht="14.25" hidden="1" customHeight="1" x14ac:dyDescent="0.25">
      <c r="A25" s="3">
        <v>20</v>
      </c>
      <c r="B25" s="18"/>
      <c r="C25" s="10"/>
      <c r="D25" s="10">
        <f t="shared" si="2"/>
        <v>0</v>
      </c>
      <c r="E25" s="14"/>
      <c r="F25" s="10"/>
      <c r="G25" s="16"/>
      <c r="H25" s="154"/>
      <c r="I25" s="154"/>
      <c r="J25" s="154"/>
      <c r="K25" s="24"/>
      <c r="L25" s="24"/>
      <c r="M25" s="24"/>
      <c r="N25" s="26"/>
    </row>
    <row r="26" spans="1:14" ht="14.25" hidden="1" customHeight="1" x14ac:dyDescent="0.25">
      <c r="A26" s="3">
        <v>21</v>
      </c>
      <c r="B26" s="18"/>
      <c r="C26" s="10"/>
      <c r="D26" s="10">
        <f t="shared" si="2"/>
        <v>0</v>
      </c>
      <c r="E26" s="14"/>
      <c r="F26" s="10"/>
      <c r="G26" s="16"/>
      <c r="H26" s="154"/>
      <c r="I26" s="154"/>
      <c r="J26" s="154"/>
      <c r="K26" s="24"/>
      <c r="L26" s="24"/>
      <c r="M26" s="24"/>
      <c r="N26" s="26"/>
    </row>
    <row r="27" spans="1:14" ht="14.25" hidden="1" customHeight="1" x14ac:dyDescent="0.25">
      <c r="A27" s="3">
        <v>22</v>
      </c>
      <c r="B27" s="18"/>
      <c r="C27" s="10"/>
      <c r="D27" s="10">
        <f t="shared" si="2"/>
        <v>0</v>
      </c>
      <c r="E27" s="14"/>
      <c r="F27" s="10"/>
      <c r="G27" s="16"/>
      <c r="H27" s="154"/>
      <c r="I27" s="154"/>
      <c r="J27" s="154"/>
      <c r="K27" s="24"/>
      <c r="L27" s="24"/>
      <c r="M27" s="24"/>
      <c r="N27" s="26"/>
    </row>
    <row r="28" spans="1:14" ht="14.25" hidden="1" customHeight="1" x14ac:dyDescent="0.25">
      <c r="A28" s="3">
        <v>23</v>
      </c>
      <c r="B28" s="18"/>
      <c r="C28" s="10"/>
      <c r="D28" s="10">
        <f t="shared" si="2"/>
        <v>0</v>
      </c>
      <c r="E28" s="14"/>
      <c r="F28" s="10"/>
      <c r="G28" s="16"/>
      <c r="H28" s="154"/>
      <c r="I28" s="154"/>
      <c r="J28" s="154"/>
      <c r="K28" s="24"/>
      <c r="L28" s="24"/>
      <c r="M28" s="24"/>
      <c r="N28" s="26"/>
    </row>
    <row r="29" spans="1:14" ht="14.25" hidden="1" customHeight="1" x14ac:dyDescent="0.25">
      <c r="A29" s="3">
        <v>24</v>
      </c>
      <c r="B29" s="18"/>
      <c r="C29" s="10"/>
      <c r="D29" s="10">
        <f t="shared" si="2"/>
        <v>0</v>
      </c>
      <c r="E29" s="14"/>
      <c r="F29" s="10"/>
      <c r="G29" s="16"/>
      <c r="H29" s="154"/>
      <c r="I29" s="154"/>
      <c r="J29" s="154"/>
      <c r="K29" s="24"/>
      <c r="L29" s="24"/>
      <c r="M29" s="24"/>
      <c r="N29" s="26"/>
    </row>
    <row r="30" spans="1:14" ht="14.25" hidden="1" customHeight="1" x14ac:dyDescent="0.25">
      <c r="A30" s="3">
        <v>25</v>
      </c>
      <c r="B30" s="18"/>
      <c r="C30" s="10"/>
      <c r="D30" s="10">
        <f t="shared" si="2"/>
        <v>0</v>
      </c>
      <c r="E30" s="14"/>
      <c r="F30" s="10"/>
      <c r="G30" s="16"/>
      <c r="H30" s="154"/>
      <c r="I30" s="154"/>
      <c r="J30" s="154"/>
      <c r="K30" s="24"/>
      <c r="L30" s="24"/>
      <c r="M30" s="24"/>
      <c r="N30" s="26"/>
    </row>
    <row r="31" spans="1:14" ht="14.25" hidden="1" customHeight="1" x14ac:dyDescent="0.25">
      <c r="A31" s="3">
        <v>26</v>
      </c>
      <c r="B31" s="18"/>
      <c r="C31" s="10"/>
      <c r="D31" s="10">
        <f t="shared" si="2"/>
        <v>0</v>
      </c>
      <c r="E31" s="14"/>
      <c r="F31" s="10"/>
      <c r="G31" s="16"/>
      <c r="H31" s="154"/>
      <c r="I31" s="154"/>
      <c r="J31" s="154"/>
      <c r="K31" s="24"/>
      <c r="L31" s="24"/>
      <c r="M31" s="24"/>
      <c r="N31" s="26"/>
    </row>
    <row r="32" spans="1:14" ht="14.25" hidden="1" customHeight="1" x14ac:dyDescent="0.25">
      <c r="A32" s="3">
        <v>27</v>
      </c>
      <c r="B32" s="18"/>
      <c r="C32" s="10"/>
      <c r="D32" s="10">
        <f t="shared" si="2"/>
        <v>0</v>
      </c>
      <c r="E32" s="14"/>
      <c r="F32" s="10"/>
      <c r="G32" s="16"/>
      <c r="H32" s="154"/>
      <c r="I32" s="154"/>
      <c r="J32" s="154"/>
      <c r="K32" s="24"/>
      <c r="L32" s="24"/>
      <c r="M32" s="24"/>
      <c r="N32" s="26"/>
    </row>
    <row r="33" spans="1:14" ht="14.25" hidden="1" customHeight="1" x14ac:dyDescent="0.25">
      <c r="A33" s="3">
        <v>28</v>
      </c>
      <c r="B33" s="18"/>
      <c r="C33" s="10"/>
      <c r="D33" s="10">
        <f t="shared" si="2"/>
        <v>0</v>
      </c>
      <c r="E33" s="14"/>
      <c r="F33" s="10"/>
      <c r="G33" s="16"/>
      <c r="H33" s="154"/>
      <c r="I33" s="154"/>
      <c r="J33" s="154"/>
      <c r="K33" s="24"/>
      <c r="L33" s="24"/>
      <c r="M33" s="24"/>
      <c r="N33" s="26"/>
    </row>
    <row r="34" spans="1:14" ht="14.25" hidden="1" customHeight="1" x14ac:dyDescent="0.25">
      <c r="A34" s="3">
        <v>29</v>
      </c>
      <c r="B34" s="18"/>
      <c r="C34" s="10"/>
      <c r="D34" s="10">
        <f t="shared" si="2"/>
        <v>0</v>
      </c>
      <c r="E34" s="14"/>
      <c r="F34" s="10"/>
      <c r="G34" s="16"/>
      <c r="H34" s="154"/>
      <c r="I34" s="154"/>
      <c r="J34" s="154"/>
      <c r="K34" s="24"/>
      <c r="L34" s="24"/>
      <c r="M34" s="24"/>
      <c r="N34" s="26"/>
    </row>
    <row r="35" spans="1:14" ht="14.25" hidden="1" customHeight="1" x14ac:dyDescent="0.25">
      <c r="A35" s="3">
        <v>30</v>
      </c>
      <c r="B35" s="18"/>
      <c r="C35" s="10"/>
      <c r="D35" s="10">
        <f t="shared" si="2"/>
        <v>0</v>
      </c>
      <c r="E35" s="14"/>
      <c r="F35" s="10"/>
      <c r="G35" s="16"/>
      <c r="H35" s="154"/>
      <c r="I35" s="154"/>
      <c r="J35" s="154"/>
      <c r="K35" s="24"/>
      <c r="L35" s="24"/>
      <c r="M35" s="24"/>
      <c r="N35" s="26"/>
    </row>
    <row r="36" spans="1:14" ht="14.25" hidden="1" customHeight="1" x14ac:dyDescent="0.25">
      <c r="A36" s="3">
        <v>31</v>
      </c>
      <c r="B36" s="18"/>
      <c r="C36" s="10"/>
      <c r="D36" s="10">
        <f t="shared" si="2"/>
        <v>0</v>
      </c>
      <c r="E36" s="14"/>
      <c r="F36" s="10"/>
      <c r="G36" s="16"/>
      <c r="H36" s="154"/>
      <c r="I36" s="154"/>
      <c r="J36" s="154"/>
      <c r="K36" s="24"/>
      <c r="L36" s="24"/>
      <c r="M36" s="24"/>
      <c r="N36" s="26"/>
    </row>
    <row r="37" spans="1:14" ht="14.25" hidden="1" customHeight="1" x14ac:dyDescent="0.25">
      <c r="A37" s="3">
        <v>32</v>
      </c>
      <c r="B37" s="18"/>
      <c r="C37" s="10"/>
      <c r="D37" s="10">
        <f t="shared" si="2"/>
        <v>0</v>
      </c>
      <c r="E37" s="14"/>
      <c r="F37" s="10"/>
      <c r="G37" s="16"/>
      <c r="H37" s="154"/>
      <c r="I37" s="154"/>
      <c r="J37" s="154"/>
      <c r="K37" s="24"/>
      <c r="L37" s="24"/>
      <c r="M37" s="24"/>
      <c r="N37" s="26"/>
    </row>
    <row r="38" spans="1:14" ht="14.25" hidden="1" customHeight="1" x14ac:dyDescent="0.25">
      <c r="A38" s="3">
        <v>33</v>
      </c>
      <c r="B38" s="18"/>
      <c r="C38" s="10"/>
      <c r="D38" s="10">
        <f t="shared" si="2"/>
        <v>0</v>
      </c>
      <c r="E38" s="14"/>
      <c r="F38" s="10"/>
      <c r="G38" s="16"/>
      <c r="H38" s="154"/>
      <c r="I38" s="154"/>
      <c r="J38" s="154"/>
      <c r="K38" s="24"/>
      <c r="L38" s="24"/>
      <c r="M38" s="24"/>
      <c r="N38" s="26"/>
    </row>
    <row r="39" spans="1:14" ht="14.25" hidden="1" customHeight="1" x14ac:dyDescent="0.25">
      <c r="A39" s="3">
        <v>34</v>
      </c>
      <c r="B39" s="18"/>
      <c r="C39" s="10"/>
      <c r="D39" s="10">
        <f t="shared" si="2"/>
        <v>0</v>
      </c>
      <c r="E39" s="14"/>
      <c r="F39" s="10"/>
      <c r="G39" s="16"/>
      <c r="H39" s="154"/>
      <c r="I39" s="154"/>
      <c r="J39" s="154"/>
      <c r="K39" s="24"/>
      <c r="L39" s="24"/>
      <c r="M39" s="24"/>
      <c r="N39" s="26"/>
    </row>
    <row r="40" spans="1:14" ht="14.25" hidden="1" customHeight="1" x14ac:dyDescent="0.25">
      <c r="A40" s="3">
        <v>35</v>
      </c>
      <c r="B40" s="18"/>
      <c r="C40" s="10"/>
      <c r="D40" s="10">
        <f t="shared" si="2"/>
        <v>0</v>
      </c>
      <c r="E40" s="14"/>
      <c r="F40" s="10"/>
      <c r="G40" s="16"/>
      <c r="H40" s="154"/>
      <c r="I40" s="154"/>
      <c r="J40" s="154"/>
      <c r="K40" s="24"/>
      <c r="L40" s="24"/>
      <c r="M40" s="24"/>
      <c r="N40" s="26"/>
    </row>
    <row r="41" spans="1:14" ht="14.25" hidden="1" customHeight="1" x14ac:dyDescent="0.25">
      <c r="A41" s="3">
        <v>36</v>
      </c>
      <c r="B41" s="18"/>
      <c r="C41" s="10"/>
      <c r="D41" s="10">
        <f t="shared" si="2"/>
        <v>0</v>
      </c>
      <c r="E41" s="14"/>
      <c r="F41" s="10"/>
      <c r="G41" s="16"/>
      <c r="H41" s="154"/>
      <c r="I41" s="154"/>
      <c r="J41" s="154"/>
      <c r="K41" s="24"/>
      <c r="L41" s="24"/>
      <c r="M41" s="24"/>
      <c r="N41" s="26"/>
    </row>
    <row r="42" spans="1:14" x14ac:dyDescent="0.25">
      <c r="A42" s="3"/>
      <c r="B42" s="16"/>
      <c r="C42" s="10">
        <f>SUM(C6:C41)</f>
        <v>370110</v>
      </c>
      <c r="D42" s="10">
        <f>SUM(D6:D41)</f>
        <v>570660</v>
      </c>
      <c r="E42" s="14"/>
      <c r="F42" s="10">
        <f>SUM(F6:F41)</f>
        <v>570660</v>
      </c>
      <c r="G42" s="14"/>
      <c r="H42" s="154">
        <f>SUM(H6:H41)</f>
        <v>570660</v>
      </c>
      <c r="I42" s="154">
        <f>SUM(I6:I41)</f>
        <v>0</v>
      </c>
      <c r="J42" s="154">
        <f>SUM(J6:J41)</f>
        <v>0</v>
      </c>
      <c r="K42" s="24"/>
      <c r="L42" s="24"/>
      <c r="M42" s="24"/>
      <c r="N42" s="26"/>
    </row>
    <row r="43" spans="1:14" ht="21.75" thickBot="1" x14ac:dyDescent="0.4">
      <c r="A43" s="379" t="s">
        <v>16</v>
      </c>
      <c r="B43" s="380"/>
      <c r="C43" s="381"/>
      <c r="D43" s="382">
        <f>F42-D42</f>
        <v>0</v>
      </c>
      <c r="E43" s="383"/>
      <c r="F43" s="383"/>
      <c r="G43" s="383"/>
      <c r="H43" s="11"/>
      <c r="I43" s="11"/>
      <c r="J43" s="11"/>
      <c r="K43" s="11"/>
      <c r="L43" s="11"/>
      <c r="M43" s="11"/>
      <c r="N43" s="12"/>
    </row>
    <row r="44" spans="1:14" ht="15.75" thickTop="1" x14ac:dyDescent="0.25"/>
  </sheetData>
  <mergeCells count="10">
    <mergeCell ref="G4:G5"/>
    <mergeCell ref="H4:N4"/>
    <mergeCell ref="A43:C43"/>
    <mergeCell ref="D43:G43"/>
    <mergeCell ref="A4:A5"/>
    <mergeCell ref="B4:B5"/>
    <mergeCell ref="C4:C5"/>
    <mergeCell ref="D4:D5"/>
    <mergeCell ref="E4:E5"/>
    <mergeCell ref="F4:F5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20"/>
  <sheetViews>
    <sheetView rightToLeft="1" workbookViewId="0">
      <selection activeCell="G16" sqref="G16"/>
    </sheetView>
  </sheetViews>
  <sheetFormatPr defaultRowHeight="15" x14ac:dyDescent="0.25"/>
  <cols>
    <col min="4" max="4" width="9.5703125" bestFit="1" customWidth="1"/>
    <col min="5" max="5" width="14.140625" bestFit="1" customWidth="1"/>
    <col min="6" max="6" width="10.7109375" bestFit="1" customWidth="1"/>
    <col min="7" max="7" width="9.5703125" bestFit="1" customWidth="1"/>
  </cols>
  <sheetData>
    <row r="2" spans="2:16" ht="26.25" x14ac:dyDescent="0.25">
      <c r="B2" s="1"/>
      <c r="C2" s="1"/>
      <c r="D2" s="1"/>
      <c r="E2" s="5"/>
      <c r="F2" s="5"/>
      <c r="G2" s="5"/>
      <c r="H2" s="122" t="s">
        <v>414</v>
      </c>
      <c r="I2" s="227"/>
      <c r="J2" s="5"/>
      <c r="K2" s="5"/>
      <c r="L2" s="5"/>
      <c r="M2" s="5"/>
      <c r="N2" s="5"/>
      <c r="O2" s="5"/>
      <c r="P2" s="5"/>
    </row>
    <row r="3" spans="2:16" ht="15.75" thickBot="1" x14ac:dyDescent="0.3">
      <c r="B3" s="1"/>
      <c r="C3" s="1"/>
      <c r="D3" s="1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2:16" ht="15.75" thickTop="1" x14ac:dyDescent="0.25">
      <c r="B4" s="390" t="s">
        <v>0</v>
      </c>
      <c r="C4" s="399" t="s">
        <v>1</v>
      </c>
      <c r="D4" s="399" t="s">
        <v>2</v>
      </c>
      <c r="E4" s="401" t="s">
        <v>3</v>
      </c>
      <c r="F4" s="392" t="s">
        <v>18</v>
      </c>
      <c r="G4" s="392" t="s">
        <v>15</v>
      </c>
      <c r="H4" s="394" t="s">
        <v>222</v>
      </c>
      <c r="I4" s="224"/>
      <c r="J4" s="224"/>
      <c r="K4" s="224"/>
      <c r="L4" s="224"/>
      <c r="M4" s="440" t="s">
        <v>383</v>
      </c>
      <c r="N4" s="440"/>
      <c r="O4" s="440"/>
      <c r="P4" s="225"/>
    </row>
    <row r="5" spans="2:16" ht="15.75" thickBot="1" x14ac:dyDescent="0.3">
      <c r="B5" s="391"/>
      <c r="C5" s="400"/>
      <c r="D5" s="410"/>
      <c r="E5" s="402"/>
      <c r="F5" s="393"/>
      <c r="G5" s="393"/>
      <c r="H5" s="395"/>
      <c r="I5" s="7" t="s">
        <v>8</v>
      </c>
      <c r="J5" s="7"/>
      <c r="K5" s="7"/>
      <c r="L5" s="7"/>
      <c r="M5" s="33" t="s">
        <v>1</v>
      </c>
      <c r="N5" s="33" t="s">
        <v>2</v>
      </c>
      <c r="O5" s="33" t="s">
        <v>384</v>
      </c>
      <c r="P5" s="8"/>
    </row>
    <row r="6" spans="2:16" ht="15.75" thickTop="1" x14ac:dyDescent="0.25">
      <c r="B6" s="234">
        <v>1</v>
      </c>
      <c r="C6" s="242">
        <v>1</v>
      </c>
      <c r="D6" s="233">
        <v>600</v>
      </c>
      <c r="E6" s="233">
        <f>C6*D6</f>
        <v>600</v>
      </c>
      <c r="F6" s="13"/>
      <c r="G6" s="233"/>
      <c r="H6" s="15" t="s">
        <v>385</v>
      </c>
      <c r="I6" s="23">
        <f>E6</f>
        <v>600</v>
      </c>
      <c r="J6" s="23"/>
      <c r="K6" s="23"/>
      <c r="L6" s="23"/>
      <c r="M6" s="240">
        <v>1</v>
      </c>
      <c r="N6" s="226">
        <v>600</v>
      </c>
      <c r="O6" s="240">
        <v>1</v>
      </c>
      <c r="P6" s="25"/>
    </row>
    <row r="7" spans="2:16" x14ac:dyDescent="0.25">
      <c r="B7" s="235">
        <v>2</v>
      </c>
      <c r="C7" s="243">
        <v>1</v>
      </c>
      <c r="D7" s="236">
        <v>600</v>
      </c>
      <c r="E7" s="236">
        <f>C7*D7</f>
        <v>600</v>
      </c>
      <c r="F7" s="14"/>
      <c r="G7" s="236"/>
      <c r="H7" s="32" t="s">
        <v>415</v>
      </c>
      <c r="I7" s="24">
        <f t="shared" ref="I7:I15" si="0">E7</f>
        <v>600</v>
      </c>
      <c r="J7" s="24"/>
      <c r="K7" s="24"/>
      <c r="L7" s="24"/>
      <c r="M7" s="241">
        <v>1</v>
      </c>
      <c r="N7" s="140">
        <v>600</v>
      </c>
      <c r="O7" s="241">
        <v>2</v>
      </c>
      <c r="P7" s="26"/>
    </row>
    <row r="8" spans="2:16" x14ac:dyDescent="0.25">
      <c r="B8" s="235">
        <v>3</v>
      </c>
      <c r="C8" s="243">
        <v>1</v>
      </c>
      <c r="D8" s="236">
        <v>600</v>
      </c>
      <c r="E8" s="236">
        <f t="shared" ref="E8:E17" si="1">C8*D8</f>
        <v>600</v>
      </c>
      <c r="F8" s="14"/>
      <c r="G8" s="236"/>
      <c r="H8" s="16" t="s">
        <v>416</v>
      </c>
      <c r="I8" s="24">
        <f t="shared" si="0"/>
        <v>600</v>
      </c>
      <c r="J8" s="24"/>
      <c r="K8" s="24"/>
      <c r="L8" s="24"/>
      <c r="M8" s="241">
        <v>1</v>
      </c>
      <c r="N8" s="140">
        <v>600</v>
      </c>
      <c r="O8" s="241">
        <v>3</v>
      </c>
      <c r="P8" s="26"/>
    </row>
    <row r="9" spans="2:16" x14ac:dyDescent="0.25">
      <c r="B9" s="235">
        <v>4</v>
      </c>
      <c r="C9" s="243">
        <v>1</v>
      </c>
      <c r="D9" s="236">
        <v>600</v>
      </c>
      <c r="E9" s="236">
        <f t="shared" si="1"/>
        <v>600</v>
      </c>
      <c r="F9" s="14"/>
      <c r="G9" s="236"/>
      <c r="H9" s="136" t="s">
        <v>417</v>
      </c>
      <c r="I9" s="24">
        <f t="shared" si="0"/>
        <v>600</v>
      </c>
      <c r="J9" s="24"/>
      <c r="K9" s="24"/>
      <c r="L9" s="24"/>
      <c r="M9" s="241">
        <v>1</v>
      </c>
      <c r="N9" s="140">
        <v>600</v>
      </c>
      <c r="O9" s="241">
        <v>4</v>
      </c>
      <c r="P9" s="26"/>
    </row>
    <row r="10" spans="2:16" x14ac:dyDescent="0.25">
      <c r="B10" s="235">
        <v>5</v>
      </c>
      <c r="C10" s="243"/>
      <c r="D10" s="236"/>
      <c r="E10" s="237">
        <f t="shared" si="1"/>
        <v>0</v>
      </c>
      <c r="F10" s="238">
        <v>44886</v>
      </c>
      <c r="G10" s="237">
        <v>2400</v>
      </c>
      <c r="H10" s="136" t="s">
        <v>420</v>
      </c>
      <c r="I10" s="24">
        <f t="shared" si="0"/>
        <v>0</v>
      </c>
      <c r="J10" s="24"/>
      <c r="K10" s="24"/>
      <c r="L10" s="24"/>
      <c r="M10" s="241">
        <v>1</v>
      </c>
      <c r="N10" s="140">
        <v>600</v>
      </c>
      <c r="O10" s="241">
        <v>5</v>
      </c>
      <c r="P10" s="26"/>
    </row>
    <row r="11" spans="2:16" x14ac:dyDescent="0.25">
      <c r="B11" s="235">
        <v>6</v>
      </c>
      <c r="C11" s="243">
        <v>1</v>
      </c>
      <c r="D11" s="236">
        <v>600</v>
      </c>
      <c r="E11" s="237">
        <f t="shared" si="1"/>
        <v>600</v>
      </c>
      <c r="F11" s="238">
        <v>44920</v>
      </c>
      <c r="G11" s="239">
        <v>600</v>
      </c>
      <c r="H11" s="237" t="s">
        <v>459</v>
      </c>
      <c r="I11" s="24">
        <f t="shared" si="0"/>
        <v>600</v>
      </c>
      <c r="J11" s="24"/>
      <c r="K11" s="24"/>
      <c r="L11" s="24"/>
      <c r="M11" s="241">
        <v>1</v>
      </c>
      <c r="N11" s="140">
        <v>600</v>
      </c>
      <c r="O11" s="241">
        <v>6</v>
      </c>
      <c r="P11" s="26"/>
    </row>
    <row r="12" spans="2:16" x14ac:dyDescent="0.25">
      <c r="B12" s="4">
        <v>7</v>
      </c>
      <c r="C12" s="243"/>
      <c r="D12" s="236"/>
      <c r="E12" s="237">
        <f t="shared" si="1"/>
        <v>0</v>
      </c>
      <c r="F12" s="238"/>
      <c r="G12" s="237"/>
      <c r="H12" s="136"/>
      <c r="I12" s="24">
        <f t="shared" si="0"/>
        <v>0</v>
      </c>
      <c r="J12" s="24"/>
      <c r="K12" s="24"/>
      <c r="L12" s="24"/>
      <c r="M12" s="241">
        <v>1</v>
      </c>
      <c r="N12" s="140">
        <v>600</v>
      </c>
      <c r="O12" s="241">
        <v>7</v>
      </c>
      <c r="P12" s="26"/>
    </row>
    <row r="13" spans="2:16" x14ac:dyDescent="0.25">
      <c r="B13" s="235">
        <v>8</v>
      </c>
      <c r="C13" s="243"/>
      <c r="D13" s="236"/>
      <c r="E13" s="237">
        <f t="shared" si="1"/>
        <v>0</v>
      </c>
      <c r="F13" s="238"/>
      <c r="G13" s="237"/>
      <c r="H13" s="136"/>
      <c r="I13" s="24">
        <f t="shared" si="0"/>
        <v>0</v>
      </c>
      <c r="J13" s="24"/>
      <c r="K13" s="24"/>
      <c r="L13" s="24"/>
      <c r="M13" s="241">
        <v>1</v>
      </c>
      <c r="N13" s="140">
        <v>600</v>
      </c>
      <c r="O13" s="241">
        <v>8</v>
      </c>
      <c r="P13" s="26"/>
    </row>
    <row r="14" spans="2:16" x14ac:dyDescent="0.25">
      <c r="B14" s="235">
        <v>9</v>
      </c>
      <c r="C14" s="243"/>
      <c r="D14" s="236"/>
      <c r="E14" s="237">
        <f t="shared" si="1"/>
        <v>0</v>
      </c>
      <c r="F14" s="238"/>
      <c r="G14" s="237"/>
      <c r="H14" s="136"/>
      <c r="I14" s="24">
        <f t="shared" si="0"/>
        <v>0</v>
      </c>
      <c r="J14" s="24"/>
      <c r="K14" s="24"/>
      <c r="L14" s="24"/>
      <c r="M14" s="241">
        <v>1</v>
      </c>
      <c r="N14" s="140">
        <v>600</v>
      </c>
      <c r="O14" s="241">
        <v>9</v>
      </c>
      <c r="P14" s="26"/>
    </row>
    <row r="15" spans="2:16" x14ac:dyDescent="0.25">
      <c r="B15" s="235">
        <v>10</v>
      </c>
      <c r="C15" s="243"/>
      <c r="D15" s="236"/>
      <c r="E15" s="237">
        <f t="shared" si="1"/>
        <v>0</v>
      </c>
      <c r="F15" s="238"/>
      <c r="G15" s="237"/>
      <c r="H15" s="136"/>
      <c r="I15" s="24">
        <f t="shared" si="0"/>
        <v>0</v>
      </c>
      <c r="J15" s="24"/>
      <c r="K15" s="24"/>
      <c r="L15" s="24"/>
      <c r="M15" s="244"/>
      <c r="N15" s="24"/>
      <c r="O15" s="24"/>
      <c r="P15" s="26"/>
    </row>
    <row r="16" spans="2:16" x14ac:dyDescent="0.25">
      <c r="B16" s="235">
        <v>11</v>
      </c>
      <c r="C16" s="243"/>
      <c r="D16" s="236"/>
      <c r="E16" s="237">
        <f t="shared" si="1"/>
        <v>0</v>
      </c>
      <c r="F16" s="238"/>
      <c r="G16" s="237"/>
      <c r="H16" s="237"/>
      <c r="I16" s="24"/>
      <c r="J16" s="24"/>
      <c r="K16" s="24"/>
      <c r="L16" s="24"/>
      <c r="M16" s="244"/>
      <c r="N16" s="24"/>
      <c r="O16" s="24"/>
      <c r="P16" s="26"/>
    </row>
    <row r="17" spans="2:16" x14ac:dyDescent="0.25">
      <c r="B17" s="235">
        <v>12</v>
      </c>
      <c r="C17" s="243"/>
      <c r="D17" s="236"/>
      <c r="E17" s="237">
        <f t="shared" si="1"/>
        <v>0</v>
      </c>
      <c r="F17" s="238"/>
      <c r="G17" s="237"/>
      <c r="H17" s="237"/>
      <c r="I17" s="24"/>
      <c r="J17" s="24"/>
      <c r="K17" s="24"/>
      <c r="L17" s="24"/>
      <c r="M17" s="244"/>
      <c r="N17" s="24"/>
      <c r="O17" s="24"/>
      <c r="P17" s="26"/>
    </row>
    <row r="18" spans="2:16" x14ac:dyDescent="0.25">
      <c r="B18" s="235"/>
      <c r="C18" s="244">
        <f>SUM(C6:C17)</f>
        <v>5</v>
      </c>
      <c r="D18" s="236">
        <f>SUM(D6:D17)</f>
        <v>3000</v>
      </c>
      <c r="E18" s="236">
        <f>SUM(E6:E17)</f>
        <v>3000</v>
      </c>
      <c r="F18" s="14"/>
      <c r="G18" s="236">
        <f>SUM(G6:G17)</f>
        <v>3000</v>
      </c>
      <c r="H18" s="14"/>
      <c r="I18" s="24">
        <f>SUM(I6:I17)</f>
        <v>3000</v>
      </c>
      <c r="J18" s="24">
        <f>SUM(J6:J17)</f>
        <v>0</v>
      </c>
      <c r="K18" s="24">
        <f>SUM(K6:K17)</f>
        <v>0</v>
      </c>
      <c r="L18" s="24">
        <f>SUM(L6:L17)</f>
        <v>0</v>
      </c>
      <c r="M18" s="244"/>
      <c r="N18" s="24">
        <f>SUM(N6:N17)</f>
        <v>5400</v>
      </c>
      <c r="O18" s="24"/>
      <c r="P18" s="26">
        <f>SUM(P6:P17)</f>
        <v>0</v>
      </c>
    </row>
    <row r="19" spans="2:16" ht="21.75" thickBot="1" x14ac:dyDescent="0.4">
      <c r="B19" s="379" t="s">
        <v>16</v>
      </c>
      <c r="C19" s="380"/>
      <c r="D19" s="381"/>
      <c r="E19" s="442">
        <f>G18-E18</f>
        <v>0</v>
      </c>
      <c r="F19" s="443"/>
      <c r="G19" s="443"/>
      <c r="H19" s="443"/>
      <c r="I19" s="11"/>
      <c r="J19" s="11"/>
      <c r="K19" s="11"/>
      <c r="L19" s="11"/>
      <c r="M19" s="11"/>
      <c r="N19" s="11"/>
      <c r="O19" s="11"/>
      <c r="P19" s="12"/>
    </row>
    <row r="20" spans="2:16" ht="15.75" thickTop="1" x14ac:dyDescent="0.25"/>
  </sheetData>
  <mergeCells count="10">
    <mergeCell ref="H4:H5"/>
    <mergeCell ref="M4:O4"/>
    <mergeCell ref="B19:D19"/>
    <mergeCell ref="E19:H19"/>
    <mergeCell ref="B4:B5"/>
    <mergeCell ref="C4:C5"/>
    <mergeCell ref="D4:D5"/>
    <mergeCell ref="E4:E5"/>
    <mergeCell ref="F4:F5"/>
    <mergeCell ref="G4:G5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17</vt:i4>
      </vt:variant>
    </vt:vector>
  </HeadingPairs>
  <TitlesOfParts>
    <vt:vector size="35" baseType="lpstr">
      <vt:lpstr>محمد علي</vt:lpstr>
      <vt:lpstr>محمد علي حديد</vt:lpstr>
      <vt:lpstr>هانى سالم حديد</vt:lpstr>
      <vt:lpstr>صبرى اسمنت</vt:lpstr>
      <vt:lpstr>محمد كشرى تشوين</vt:lpstr>
      <vt:lpstr>نبيل خوازيق</vt:lpstr>
      <vt:lpstr>ابو بلال مسلح</vt:lpstr>
      <vt:lpstr>محمود غرق مسلح</vt:lpstr>
      <vt:lpstr>رمضان كهرباء الاسقف</vt:lpstr>
      <vt:lpstr>عيد طوب</vt:lpstr>
      <vt:lpstr>جمال البنا</vt:lpstr>
      <vt:lpstr>مصروفات كاش علي</vt:lpstr>
      <vt:lpstr>علي كشرى 12</vt:lpstr>
      <vt:lpstr>علي كشرى 11</vt:lpstr>
      <vt:lpstr>عى كشرى 10</vt:lpstr>
      <vt:lpstr>علي كشرى 9</vt:lpstr>
      <vt:lpstr>علي كشرى 8</vt:lpstr>
      <vt:lpstr>اجمالي</vt:lpstr>
      <vt:lpstr>'ابو بلال مسلح'!Print_Area</vt:lpstr>
      <vt:lpstr>اجمالي!Print_Area</vt:lpstr>
      <vt:lpstr>'جمال البنا'!Print_Area</vt:lpstr>
      <vt:lpstr>'صبرى اسمنت'!Print_Area</vt:lpstr>
      <vt:lpstr>'علي كشرى 11'!Print_Area</vt:lpstr>
      <vt:lpstr>'علي كشرى 12'!Print_Area</vt:lpstr>
      <vt:lpstr>'عى كشرى 10'!Print_Area</vt:lpstr>
      <vt:lpstr>'عيد طوب'!Print_Area</vt:lpstr>
      <vt:lpstr>'محمد علي'!Print_Area</vt:lpstr>
      <vt:lpstr>'محمد علي حديد'!Print_Area</vt:lpstr>
      <vt:lpstr>'محمد كشرى تشوين'!Print_Area</vt:lpstr>
      <vt:lpstr>'محمود غرق مسلح'!Print_Area</vt:lpstr>
      <vt:lpstr>'مصروفات كاش علي'!Print_Area</vt:lpstr>
      <vt:lpstr>'نبيل خوازيق'!Print_Area</vt:lpstr>
      <vt:lpstr>'هانى سالم حديد'!Print_Area</vt:lpstr>
      <vt:lpstr>'محمد علي حديد'!Print_Titles</vt:lpstr>
      <vt:lpstr>'محمد كشرى تشوين'!Print_Titles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2024-05-15T20:09:12Z</dcterms:modified>
</cp:coreProperties>
</file>